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12а" sheetId="1" r:id="rId1"/>
    <sheet name="13а" sheetId="2" r:id="rId2"/>
    <sheet name="14а" sheetId="3" r:id="rId3"/>
    <sheet name="15а" sheetId="4" r:id="rId4"/>
    <sheet name="16а" sheetId="5" r:id="rId5"/>
    <sheet name="порівняння" sheetId="6" r:id="rId6"/>
    <sheet name="Загальний по предметах" sheetId="7" r:id="rId7"/>
    <sheet name="порівняння 4 кл та 5 кл" sheetId="8" r:id="rId8"/>
  </sheets>
  <calcPr calcId="144525"/>
</workbook>
</file>

<file path=xl/calcChain.xml><?xml version="1.0" encoding="utf-8"?>
<calcChain xmlns="http://schemas.openxmlformats.org/spreadsheetml/2006/main">
  <c r="Y53" i="4" l="1"/>
  <c r="Y100" i="4"/>
  <c r="Y105" i="4"/>
  <c r="Y105" i="3"/>
  <c r="Y83" i="3"/>
  <c r="Y41" i="3"/>
  <c r="Y40" i="3"/>
  <c r="Y39" i="3"/>
  <c r="Y38" i="3"/>
  <c r="Y16" i="3"/>
  <c r="F10" i="6"/>
  <c r="F9" i="6"/>
  <c r="F8" i="6"/>
  <c r="E10" i="6"/>
  <c r="E9" i="6"/>
  <c r="E8" i="6"/>
  <c r="F7" i="6"/>
  <c r="E7" i="6"/>
  <c r="G347" i="2"/>
  <c r="Y347" i="2" s="1"/>
  <c r="Y293" i="1"/>
  <c r="Y47" i="1"/>
  <c r="Y36" i="1"/>
  <c r="Y35" i="1"/>
  <c r="Y48" i="1"/>
  <c r="Y261" i="1"/>
  <c r="P347" i="2" l="1"/>
  <c r="X347" i="2"/>
  <c r="L347" i="2"/>
  <c r="T347" i="2"/>
  <c r="Z347" i="2" s="1"/>
  <c r="X82" i="1"/>
  <c r="T82" i="1"/>
  <c r="P82" i="1"/>
  <c r="L82" i="1"/>
  <c r="G82" i="1"/>
  <c r="Y82" i="1" s="1"/>
  <c r="X50" i="1"/>
  <c r="T50" i="1"/>
  <c r="P50" i="1"/>
  <c r="L50" i="1"/>
  <c r="G50" i="1"/>
  <c r="Y50" i="1" s="1"/>
  <c r="Z50" i="1" l="1"/>
  <c r="Z82" i="1"/>
  <c r="G207" i="2"/>
  <c r="X288" i="1"/>
  <c r="T288" i="1"/>
  <c r="P288" i="1"/>
  <c r="L288" i="1"/>
  <c r="G288" i="1"/>
  <c r="Y288" i="1" s="1"/>
  <c r="D57" i="7" s="1"/>
  <c r="X269" i="1"/>
  <c r="T269" i="1"/>
  <c r="P269" i="1"/>
  <c r="L269" i="1"/>
  <c r="G269" i="1"/>
  <c r="Y269" i="1" s="1"/>
  <c r="X264" i="1"/>
  <c r="T264" i="1"/>
  <c r="P264" i="1"/>
  <c r="L264" i="1"/>
  <c r="G264" i="1"/>
  <c r="Y264" i="1" s="1"/>
  <c r="X260" i="1"/>
  <c r="T260" i="1"/>
  <c r="G260" i="1"/>
  <c r="Y260" i="1" s="1"/>
  <c r="L260" i="1"/>
  <c r="P260" i="1"/>
  <c r="X258" i="1"/>
  <c r="T258" i="1"/>
  <c r="P258" i="1"/>
  <c r="L258" i="1"/>
  <c r="G258" i="1"/>
  <c r="Y258" i="1" s="1"/>
  <c r="G256" i="1"/>
  <c r="X237" i="1"/>
  <c r="T237" i="1"/>
  <c r="P237" i="1"/>
  <c r="L237" i="1"/>
  <c r="G237" i="1"/>
  <c r="Y237" i="1" s="1"/>
  <c r="X232" i="1"/>
  <c r="T232" i="1"/>
  <c r="P232" i="1"/>
  <c r="L232" i="1"/>
  <c r="G232" i="1"/>
  <c r="Y232" i="1" s="1"/>
  <c r="X227" i="1"/>
  <c r="T227" i="1"/>
  <c r="P227" i="1"/>
  <c r="L227" i="1"/>
  <c r="G227" i="1"/>
  <c r="Y227" i="1" s="1"/>
  <c r="X223" i="1"/>
  <c r="T223" i="1"/>
  <c r="P223" i="1"/>
  <c r="L223" i="1"/>
  <c r="G223" i="1"/>
  <c r="Y223" i="1" s="1"/>
  <c r="T88" i="1"/>
  <c r="Z88" i="1" s="1"/>
  <c r="P88" i="1"/>
  <c r="L88" i="1"/>
  <c r="G88" i="1"/>
  <c r="Y88" i="1" s="1"/>
  <c r="T33" i="1"/>
  <c r="P33" i="1"/>
  <c r="L33" i="1"/>
  <c r="Z25" i="8" l="1"/>
  <c r="Y283" i="1"/>
  <c r="D52" i="7" s="1"/>
  <c r="X256" i="1"/>
  <c r="P256" i="1"/>
  <c r="Y256" i="1"/>
  <c r="D47" i="7" s="1"/>
  <c r="T256" i="1"/>
  <c r="L256" i="1"/>
  <c r="Z258" i="1"/>
  <c r="Z264" i="1"/>
  <c r="Z260" i="1"/>
  <c r="Z288" i="1"/>
  <c r="E57" i="7" s="1"/>
  <c r="Z269" i="1"/>
  <c r="Z237" i="1"/>
  <c r="Z223" i="1"/>
  <c r="Z227" i="1"/>
  <c r="Z232" i="1"/>
  <c r="Y85" i="5"/>
  <c r="X85" i="5"/>
  <c r="T85" i="5"/>
  <c r="P85" i="5"/>
  <c r="L85" i="5"/>
  <c r="G85" i="5"/>
  <c r="Y83" i="5"/>
  <c r="X83" i="5"/>
  <c r="T83" i="5"/>
  <c r="P83" i="5"/>
  <c r="L83" i="5"/>
  <c r="G83" i="5"/>
  <c r="Y66" i="5"/>
  <c r="X66" i="5"/>
  <c r="T66" i="5"/>
  <c r="P66" i="5"/>
  <c r="L66" i="5"/>
  <c r="G66" i="5"/>
  <c r="Y62" i="5"/>
  <c r="X62" i="5"/>
  <c r="T62" i="5"/>
  <c r="P62" i="5"/>
  <c r="L62" i="5"/>
  <c r="G62" i="5"/>
  <c r="Y60" i="5"/>
  <c r="X60" i="5"/>
  <c r="T60" i="5"/>
  <c r="P60" i="5"/>
  <c r="L60" i="5"/>
  <c r="G60" i="5"/>
  <c r="Y44" i="5"/>
  <c r="X44" i="5"/>
  <c r="T44" i="5"/>
  <c r="P44" i="5"/>
  <c r="L44" i="5"/>
  <c r="G44" i="5"/>
  <c r="Y40" i="5"/>
  <c r="X40" i="5"/>
  <c r="T40" i="5"/>
  <c r="P40" i="5"/>
  <c r="L40" i="5"/>
  <c r="G40" i="5"/>
  <c r="Y38" i="5"/>
  <c r="D157" i="7" s="1"/>
  <c r="X38" i="5"/>
  <c r="T38" i="5"/>
  <c r="P38" i="5"/>
  <c r="L38" i="5"/>
  <c r="G38" i="5"/>
  <c r="G11" i="5"/>
  <c r="Y11" i="5" s="1"/>
  <c r="Y86" i="4"/>
  <c r="X86" i="4"/>
  <c r="T86" i="4"/>
  <c r="P86" i="4"/>
  <c r="L86" i="4"/>
  <c r="G86" i="4"/>
  <c r="Y81" i="4"/>
  <c r="X81" i="4"/>
  <c r="T81" i="4"/>
  <c r="Z81" i="4" s="1"/>
  <c r="P81" i="4"/>
  <c r="L81" i="4"/>
  <c r="G81" i="4"/>
  <c r="Y76" i="4"/>
  <c r="X76" i="4"/>
  <c r="T76" i="4"/>
  <c r="P76" i="4"/>
  <c r="L76" i="4"/>
  <c r="G76" i="4"/>
  <c r="Y71" i="4"/>
  <c r="X71" i="4"/>
  <c r="T71" i="4"/>
  <c r="P71" i="4"/>
  <c r="L71" i="4"/>
  <c r="G71" i="4"/>
  <c r="Y66" i="4"/>
  <c r="X66" i="4"/>
  <c r="T66" i="4"/>
  <c r="P66" i="4"/>
  <c r="L66" i="4"/>
  <c r="G66" i="4"/>
  <c r="Y62" i="4"/>
  <c r="G62" i="4"/>
  <c r="T62" i="4" s="1"/>
  <c r="Y60" i="4"/>
  <c r="G60" i="4"/>
  <c r="T60" i="4" s="1"/>
  <c r="Y39" i="4"/>
  <c r="X39" i="4"/>
  <c r="T39" i="4"/>
  <c r="P39" i="4"/>
  <c r="L39" i="4"/>
  <c r="G39" i="4"/>
  <c r="Y34" i="4"/>
  <c r="X34" i="4"/>
  <c r="T34" i="4"/>
  <c r="P34" i="4"/>
  <c r="L34" i="4"/>
  <c r="G34" i="4"/>
  <c r="Y29" i="4"/>
  <c r="X29" i="4"/>
  <c r="T29" i="4"/>
  <c r="P29" i="4"/>
  <c r="L29" i="4"/>
  <c r="G29" i="4"/>
  <c r="Y24" i="4"/>
  <c r="X24" i="4"/>
  <c r="T24" i="4"/>
  <c r="P24" i="4"/>
  <c r="L24" i="4"/>
  <c r="G24" i="4"/>
  <c r="X19" i="4"/>
  <c r="T19" i="4"/>
  <c r="P19" i="4"/>
  <c r="L19" i="4"/>
  <c r="G19" i="4"/>
  <c r="Y19" i="4" s="1"/>
  <c r="X15" i="4"/>
  <c r="T15" i="4"/>
  <c r="P15" i="4"/>
  <c r="G15" i="4"/>
  <c r="Y15" i="4" s="1"/>
  <c r="X13" i="4"/>
  <c r="T13" i="4"/>
  <c r="P13" i="4"/>
  <c r="G13" i="4"/>
  <c r="Y13" i="4" s="1"/>
  <c r="Y87" i="3"/>
  <c r="X87" i="3"/>
  <c r="T87" i="3"/>
  <c r="P87" i="3"/>
  <c r="L87" i="3"/>
  <c r="G87" i="3"/>
  <c r="Y85" i="3"/>
  <c r="X85" i="3"/>
  <c r="T85" i="3"/>
  <c r="P85" i="3"/>
  <c r="L85" i="3"/>
  <c r="G85" i="3"/>
  <c r="P69" i="3"/>
  <c r="L69" i="3"/>
  <c r="G69" i="3"/>
  <c r="L64" i="3"/>
  <c r="G64" i="3"/>
  <c r="G59" i="3"/>
  <c r="Y54" i="3"/>
  <c r="X54" i="3"/>
  <c r="T54" i="3"/>
  <c r="P54" i="3"/>
  <c r="L54" i="3"/>
  <c r="G54" i="3"/>
  <c r="L49" i="3"/>
  <c r="G49" i="3"/>
  <c r="P45" i="3"/>
  <c r="L45" i="3"/>
  <c r="G45" i="3"/>
  <c r="P43" i="3"/>
  <c r="L43" i="3"/>
  <c r="G43" i="3"/>
  <c r="X29" i="3"/>
  <c r="T29" i="3"/>
  <c r="P29" i="3"/>
  <c r="L29" i="3"/>
  <c r="G29" i="3"/>
  <c r="Y29" i="3" s="1"/>
  <c r="X24" i="3"/>
  <c r="T24" i="3"/>
  <c r="P24" i="3"/>
  <c r="L24" i="3"/>
  <c r="G24" i="3"/>
  <c r="Y24" i="3" s="1"/>
  <c r="X19" i="3"/>
  <c r="T19" i="3"/>
  <c r="P19" i="3"/>
  <c r="L19" i="3"/>
  <c r="G19" i="3"/>
  <c r="Y19" i="3" s="1"/>
  <c r="X15" i="3"/>
  <c r="T15" i="3"/>
  <c r="P15" i="3"/>
  <c r="L15" i="3"/>
  <c r="G15" i="3"/>
  <c r="Y15" i="3" s="1"/>
  <c r="X13" i="3"/>
  <c r="T13" i="3"/>
  <c r="P13" i="3"/>
  <c r="L13" i="3"/>
  <c r="G13" i="3"/>
  <c r="Y13" i="3" s="1"/>
  <c r="G351" i="2"/>
  <c r="Y351" i="2" s="1"/>
  <c r="G345" i="2"/>
  <c r="Y345" i="2" s="1"/>
  <c r="D114" i="7" s="1"/>
  <c r="X331" i="2"/>
  <c r="T331" i="2"/>
  <c r="P331" i="2"/>
  <c r="L331" i="2"/>
  <c r="G331" i="2"/>
  <c r="Y331" i="2" s="1"/>
  <c r="G333" i="2"/>
  <c r="Y333" i="2" s="1"/>
  <c r="L333" i="2"/>
  <c r="P333" i="2"/>
  <c r="T333" i="2"/>
  <c r="X333" i="2"/>
  <c r="G334" i="2"/>
  <c r="Y334" i="2" s="1"/>
  <c r="L334" i="2"/>
  <c r="P334" i="2"/>
  <c r="T334" i="2"/>
  <c r="X334" i="2"/>
  <c r="G336" i="2"/>
  <c r="L336" i="2" s="1"/>
  <c r="G337" i="2"/>
  <c r="Y337" i="2" s="1"/>
  <c r="L337" i="2"/>
  <c r="P337" i="2"/>
  <c r="T337" i="2"/>
  <c r="X337" i="2"/>
  <c r="G339" i="2"/>
  <c r="L339" i="2" s="1"/>
  <c r="Y58" i="5" l="1"/>
  <c r="Y81" i="5"/>
  <c r="Y92" i="5"/>
  <c r="D112" i="7"/>
  <c r="Y344" i="2"/>
  <c r="Y27" i="5"/>
  <c r="D152" i="7" s="1"/>
  <c r="Z62" i="5"/>
  <c r="D122" i="7"/>
  <c r="T43" i="3"/>
  <c r="Y43" i="3"/>
  <c r="X43" i="3"/>
  <c r="X49" i="3"/>
  <c r="Z49" i="3" s="1"/>
  <c r="P49" i="3"/>
  <c r="Y49" i="3"/>
  <c r="T49" i="3"/>
  <c r="X59" i="3"/>
  <c r="P59" i="3"/>
  <c r="T59" i="3"/>
  <c r="Z59" i="3" s="1"/>
  <c r="L59" i="3"/>
  <c r="Y59" i="3"/>
  <c r="D142" i="7"/>
  <c r="AA25" i="8"/>
  <c r="Z283" i="1"/>
  <c r="E52" i="7" s="1"/>
  <c r="X339" i="2"/>
  <c r="Y342" i="2"/>
  <c r="D127" i="7"/>
  <c r="T45" i="3"/>
  <c r="Y45" i="3"/>
  <c r="X45" i="3"/>
  <c r="X64" i="3"/>
  <c r="P64" i="3"/>
  <c r="Y64" i="3"/>
  <c r="T64" i="3"/>
  <c r="T69" i="3"/>
  <c r="Y69" i="3"/>
  <c r="D132" i="7" s="1"/>
  <c r="X69" i="3"/>
  <c r="Z85" i="3"/>
  <c r="Y100" i="3"/>
  <c r="D137" i="7" s="1"/>
  <c r="D162" i="7"/>
  <c r="Z83" i="5"/>
  <c r="Z85" i="5"/>
  <c r="Z256" i="1"/>
  <c r="E47" i="7" s="1"/>
  <c r="Z66" i="5"/>
  <c r="Z60" i="5"/>
  <c r="Z86" i="4"/>
  <c r="Z87" i="3"/>
  <c r="Z40" i="5"/>
  <c r="Z38" i="5"/>
  <c r="E157" i="7" s="1"/>
  <c r="Z44" i="5"/>
  <c r="P11" i="5"/>
  <c r="X11" i="5"/>
  <c r="L11" i="5"/>
  <c r="T11" i="5"/>
  <c r="Z11" i="5" s="1"/>
  <c r="Z27" i="5" s="1"/>
  <c r="E152" i="7" s="1"/>
  <c r="Z76" i="4"/>
  <c r="Z71" i="4"/>
  <c r="X62" i="4"/>
  <c r="Z62" i="4" s="1"/>
  <c r="Z66" i="4"/>
  <c r="P62" i="4"/>
  <c r="Z39" i="4"/>
  <c r="L62" i="4"/>
  <c r="P60" i="4"/>
  <c r="X60" i="4"/>
  <c r="Z60" i="4" s="1"/>
  <c r="L60" i="4"/>
  <c r="Z34" i="4"/>
  <c r="Z29" i="4"/>
  <c r="Z19" i="4"/>
  <c r="Z24" i="4"/>
  <c r="Z13" i="4"/>
  <c r="L15" i="4"/>
  <c r="Z15" i="4"/>
  <c r="L13" i="4"/>
  <c r="Z45" i="3"/>
  <c r="Z69" i="3"/>
  <c r="Z64" i="3"/>
  <c r="Z54" i="3"/>
  <c r="Z29" i="3"/>
  <c r="Z43" i="3"/>
  <c r="Z24" i="3"/>
  <c r="Z19" i="3"/>
  <c r="Z15" i="3"/>
  <c r="Z13" i="3"/>
  <c r="P339" i="2"/>
  <c r="Z337" i="2"/>
  <c r="X336" i="2"/>
  <c r="Z333" i="2"/>
  <c r="Z342" i="2" s="1"/>
  <c r="Z331" i="2"/>
  <c r="Z344" i="2" s="1"/>
  <c r="E112" i="7" s="1"/>
  <c r="P351" i="2"/>
  <c r="X351" i="2"/>
  <c r="L351" i="2"/>
  <c r="T351" i="2"/>
  <c r="Z351" i="2" s="1"/>
  <c r="Y335" i="2"/>
  <c r="P336" i="2"/>
  <c r="Z334" i="2"/>
  <c r="P345" i="2"/>
  <c r="X345" i="2"/>
  <c r="L345" i="2"/>
  <c r="T345" i="2"/>
  <c r="Z345" i="2" s="1"/>
  <c r="E114" i="7" s="1"/>
  <c r="Y339" i="2"/>
  <c r="T339" i="2"/>
  <c r="Y336" i="2"/>
  <c r="Y338" i="2" s="1"/>
  <c r="T336" i="2"/>
  <c r="Y97" i="5" l="1"/>
  <c r="Z58" i="5"/>
  <c r="E122" i="7"/>
  <c r="Z339" i="2"/>
  <c r="Z100" i="3"/>
  <c r="Z81" i="5"/>
  <c r="E162" i="7" s="1"/>
  <c r="Z41" i="3"/>
  <c r="E127" i="7" s="1"/>
  <c r="Z53" i="4"/>
  <c r="E142" i="7" s="1"/>
  <c r="Z100" i="4"/>
  <c r="D167" i="7"/>
  <c r="Z92" i="5"/>
  <c r="D147" i="7"/>
  <c r="Z83" i="3"/>
  <c r="E132" i="7" s="1"/>
  <c r="Z336" i="2"/>
  <c r="Z338" i="2" s="1"/>
  <c r="Z335" i="2"/>
  <c r="Z341" i="2"/>
  <c r="Y341" i="2"/>
  <c r="E147" i="7" l="1"/>
  <c r="Z105" i="4"/>
  <c r="E167" i="7"/>
  <c r="Z97" i="5"/>
  <c r="E137" i="7"/>
  <c r="Z105" i="3"/>
  <c r="X295" i="2"/>
  <c r="T295" i="2"/>
  <c r="P295" i="2"/>
  <c r="L295" i="2"/>
  <c r="G295" i="2"/>
  <c r="Y295" i="2" s="1"/>
  <c r="X315" i="2"/>
  <c r="T315" i="2"/>
  <c r="P315" i="2"/>
  <c r="L315" i="2"/>
  <c r="G315" i="2"/>
  <c r="Y315" i="2" s="1"/>
  <c r="X310" i="2"/>
  <c r="T310" i="2"/>
  <c r="P310" i="2"/>
  <c r="L310" i="2"/>
  <c r="G310" i="2"/>
  <c r="Y310" i="2" s="1"/>
  <c r="X305" i="2"/>
  <c r="T305" i="2"/>
  <c r="P305" i="2"/>
  <c r="L305" i="2"/>
  <c r="G305" i="2"/>
  <c r="Y305" i="2" s="1"/>
  <c r="X300" i="2"/>
  <c r="T300" i="2"/>
  <c r="P300" i="2"/>
  <c r="L300" i="2"/>
  <c r="G300" i="2"/>
  <c r="Y300" i="2" s="1"/>
  <c r="X297" i="2"/>
  <c r="T297" i="2"/>
  <c r="P297" i="2"/>
  <c r="L297" i="2"/>
  <c r="G297" i="2"/>
  <c r="Y297" i="2" s="1"/>
  <c r="G262" i="2"/>
  <c r="X262" i="2" s="1"/>
  <c r="X278" i="2"/>
  <c r="T278" i="2"/>
  <c r="P278" i="2"/>
  <c r="L278" i="2"/>
  <c r="G278" i="2"/>
  <c r="Y278" i="2" s="1"/>
  <c r="X273" i="2"/>
  <c r="T273" i="2"/>
  <c r="P273" i="2"/>
  <c r="L273" i="2"/>
  <c r="G273" i="2"/>
  <c r="Y273" i="2" s="1"/>
  <c r="X268" i="2"/>
  <c r="T268" i="2"/>
  <c r="P268" i="2"/>
  <c r="L268" i="2"/>
  <c r="G268" i="2"/>
  <c r="Y268" i="2" s="1"/>
  <c r="X264" i="2"/>
  <c r="T264" i="2"/>
  <c r="P264" i="2"/>
  <c r="L264" i="2"/>
  <c r="G264" i="2"/>
  <c r="Y264" i="2" s="1"/>
  <c r="G261" i="2"/>
  <c r="X261" i="2" s="1"/>
  <c r="X242" i="2"/>
  <c r="T242" i="2"/>
  <c r="P242" i="2"/>
  <c r="L242" i="2"/>
  <c r="G242" i="2"/>
  <c r="Y242" i="2" s="1"/>
  <c r="X237" i="2"/>
  <c r="T237" i="2"/>
  <c r="P237" i="2"/>
  <c r="L237" i="2"/>
  <c r="G237" i="2"/>
  <c r="Y237" i="2" s="1"/>
  <c r="X232" i="2"/>
  <c r="T232" i="2"/>
  <c r="P232" i="2"/>
  <c r="L232" i="2"/>
  <c r="G232" i="2"/>
  <c r="Y232" i="2" s="1"/>
  <c r="X227" i="2"/>
  <c r="T227" i="2"/>
  <c r="P227" i="2"/>
  <c r="L227" i="2"/>
  <c r="G227" i="2"/>
  <c r="Y227" i="2" s="1"/>
  <c r="X222" i="2"/>
  <c r="T222" i="2"/>
  <c r="P222" i="2"/>
  <c r="L222" i="2"/>
  <c r="G222" i="2"/>
  <c r="Y222" i="2" s="1"/>
  <c r="X217" i="2"/>
  <c r="T217" i="2"/>
  <c r="P217" i="2"/>
  <c r="L217" i="2"/>
  <c r="G217" i="2"/>
  <c r="Y217" i="2" s="1"/>
  <c r="X212" i="2"/>
  <c r="T212" i="2"/>
  <c r="P212" i="2"/>
  <c r="L212" i="2"/>
  <c r="G212" i="2"/>
  <c r="Y212" i="2" s="1"/>
  <c r="X25" i="8" s="1"/>
  <c r="X207" i="2"/>
  <c r="T207" i="2"/>
  <c r="P207" i="2"/>
  <c r="L207" i="2"/>
  <c r="Y207" i="2"/>
  <c r="X203" i="2"/>
  <c r="T203" i="2"/>
  <c r="P203" i="2"/>
  <c r="L203" i="2"/>
  <c r="G203" i="2"/>
  <c r="Y203" i="2" s="1"/>
  <c r="X201" i="2"/>
  <c r="T201" i="2"/>
  <c r="P201" i="2"/>
  <c r="L201" i="2"/>
  <c r="G201" i="2"/>
  <c r="Y201" i="2" s="1"/>
  <c r="X185" i="2"/>
  <c r="T185" i="2"/>
  <c r="P185" i="2"/>
  <c r="L185" i="2"/>
  <c r="G185" i="2"/>
  <c r="Y185" i="2" s="1"/>
  <c r="X180" i="2"/>
  <c r="T180" i="2"/>
  <c r="P180" i="2"/>
  <c r="L180" i="2"/>
  <c r="G180" i="2"/>
  <c r="Y180" i="2" s="1"/>
  <c r="X175" i="2"/>
  <c r="T175" i="2"/>
  <c r="P175" i="2"/>
  <c r="L175" i="2"/>
  <c r="G175" i="2"/>
  <c r="Y175" i="2" s="1"/>
  <c r="X170" i="2"/>
  <c r="T170" i="2"/>
  <c r="P170" i="2"/>
  <c r="L170" i="2"/>
  <c r="G170" i="2"/>
  <c r="Y170" i="2" s="1"/>
  <c r="X165" i="2"/>
  <c r="T165" i="2"/>
  <c r="P165" i="2"/>
  <c r="L165" i="2"/>
  <c r="G165" i="2"/>
  <c r="Y165" i="2" s="1"/>
  <c r="X161" i="2"/>
  <c r="T161" i="2"/>
  <c r="P161" i="2"/>
  <c r="L161" i="2"/>
  <c r="G161" i="2"/>
  <c r="Y161" i="2" s="1"/>
  <c r="X159" i="2"/>
  <c r="T159" i="2"/>
  <c r="P159" i="2"/>
  <c r="L159" i="2"/>
  <c r="G159" i="2"/>
  <c r="Y159" i="2" s="1"/>
  <c r="X143" i="2"/>
  <c r="T143" i="2"/>
  <c r="P143" i="2"/>
  <c r="L143" i="2"/>
  <c r="G143" i="2"/>
  <c r="Y143" i="2" s="1"/>
  <c r="X138" i="2"/>
  <c r="T138" i="2"/>
  <c r="P138" i="2"/>
  <c r="L138" i="2"/>
  <c r="G138" i="2"/>
  <c r="Y138" i="2" s="1"/>
  <c r="X133" i="2"/>
  <c r="T133" i="2"/>
  <c r="P133" i="2"/>
  <c r="L133" i="2"/>
  <c r="G133" i="2"/>
  <c r="Y133" i="2" s="1"/>
  <c r="X129" i="2"/>
  <c r="T129" i="2"/>
  <c r="P129" i="2"/>
  <c r="L129" i="2"/>
  <c r="G129" i="2"/>
  <c r="Y129" i="2" s="1"/>
  <c r="X127" i="2"/>
  <c r="T127" i="2"/>
  <c r="P127" i="2"/>
  <c r="L127" i="2"/>
  <c r="G127" i="2"/>
  <c r="Y127" i="2" s="1"/>
  <c r="X111" i="2"/>
  <c r="T111" i="2"/>
  <c r="P111" i="2"/>
  <c r="L111" i="2"/>
  <c r="G111" i="2"/>
  <c r="Y111" i="2" s="1"/>
  <c r="X106" i="2"/>
  <c r="T106" i="2"/>
  <c r="P106" i="2"/>
  <c r="L106" i="2"/>
  <c r="G106" i="2"/>
  <c r="Y106" i="2" s="1"/>
  <c r="X101" i="2"/>
  <c r="T101" i="2"/>
  <c r="P101" i="2"/>
  <c r="L101" i="2"/>
  <c r="G101" i="2"/>
  <c r="Y101" i="2" s="1"/>
  <c r="X96" i="2"/>
  <c r="T96" i="2"/>
  <c r="P96" i="2"/>
  <c r="L96" i="2"/>
  <c r="G96" i="2"/>
  <c r="Y96" i="2" s="1"/>
  <c r="T91" i="2"/>
  <c r="X91" i="2"/>
  <c r="P91" i="2"/>
  <c r="L91" i="2"/>
  <c r="G91" i="2"/>
  <c r="Y91" i="2" s="1"/>
  <c r="G86" i="2"/>
  <c r="Y86" i="2" s="1"/>
  <c r="T86" i="2"/>
  <c r="Z86" i="2" s="1"/>
  <c r="P86" i="2"/>
  <c r="L86" i="2"/>
  <c r="X81" i="2"/>
  <c r="T81" i="2"/>
  <c r="P81" i="2"/>
  <c r="L81" i="2"/>
  <c r="G81" i="2"/>
  <c r="Y81" i="2" s="1"/>
  <c r="V25" i="8" s="1"/>
  <c r="X76" i="2"/>
  <c r="T76" i="2"/>
  <c r="P76" i="2"/>
  <c r="L76" i="2"/>
  <c r="G76" i="2"/>
  <c r="Y76" i="2" s="1"/>
  <c r="X72" i="2"/>
  <c r="T72" i="2"/>
  <c r="P72" i="2"/>
  <c r="L72" i="2"/>
  <c r="G72" i="2"/>
  <c r="Y72" i="2" s="1"/>
  <c r="X70" i="2"/>
  <c r="T70" i="2"/>
  <c r="P70" i="2"/>
  <c r="L70" i="2"/>
  <c r="G70" i="2"/>
  <c r="Y70" i="2" s="1"/>
  <c r="X54" i="2"/>
  <c r="T54" i="2"/>
  <c r="P54" i="2"/>
  <c r="L54" i="2"/>
  <c r="G54" i="2"/>
  <c r="Y54" i="2" s="1"/>
  <c r="X49" i="2"/>
  <c r="T49" i="2"/>
  <c r="P49" i="2"/>
  <c r="L49" i="2"/>
  <c r="G49" i="2"/>
  <c r="Y49" i="2" s="1"/>
  <c r="X44" i="2"/>
  <c r="T44" i="2"/>
  <c r="P44" i="2"/>
  <c r="L44" i="2"/>
  <c r="G44" i="2"/>
  <c r="Y44" i="2" s="1"/>
  <c r="X39" i="2"/>
  <c r="T39" i="2"/>
  <c r="P39" i="2"/>
  <c r="L39" i="2"/>
  <c r="G39" i="2"/>
  <c r="Y39" i="2" s="1"/>
  <c r="X34" i="2"/>
  <c r="T34" i="2"/>
  <c r="P34" i="2"/>
  <c r="L34" i="2"/>
  <c r="G34" i="2"/>
  <c r="Y34" i="2" s="1"/>
  <c r="X29" i="2"/>
  <c r="T29" i="2"/>
  <c r="P29" i="2"/>
  <c r="L29" i="2"/>
  <c r="G29" i="2"/>
  <c r="Y29" i="2" s="1"/>
  <c r="X24" i="2"/>
  <c r="T24" i="2"/>
  <c r="P24" i="2"/>
  <c r="L24" i="2"/>
  <c r="G24" i="2"/>
  <c r="Y24" i="2" s="1"/>
  <c r="T25" i="8" s="1"/>
  <c r="X19" i="2"/>
  <c r="T19" i="2"/>
  <c r="P19" i="2"/>
  <c r="L19" i="2"/>
  <c r="G19" i="2"/>
  <c r="Y19" i="2" s="1"/>
  <c r="X15" i="2"/>
  <c r="T15" i="2"/>
  <c r="P15" i="2"/>
  <c r="L15" i="2"/>
  <c r="G15" i="2"/>
  <c r="Y15" i="2" s="1"/>
  <c r="X13" i="2"/>
  <c r="T13" i="2"/>
  <c r="P13" i="2"/>
  <c r="L13" i="2"/>
  <c r="G13" i="2"/>
  <c r="Y13" i="2" s="1"/>
  <c r="T12" i="1"/>
  <c r="P12" i="1"/>
  <c r="L12" i="1"/>
  <c r="G12" i="1"/>
  <c r="X12" i="1" s="1"/>
  <c r="Y125" i="2" l="1"/>
  <c r="D67" i="7" s="1"/>
  <c r="Y199" i="2"/>
  <c r="D77" i="7" s="1"/>
  <c r="Y256" i="2"/>
  <c r="D82" i="7" s="1"/>
  <c r="Y68" i="2"/>
  <c r="D62" i="7" s="1"/>
  <c r="Y157" i="2"/>
  <c r="D72" i="7" s="1"/>
  <c r="Y329" i="2"/>
  <c r="Z295" i="2"/>
  <c r="Z12" i="1"/>
  <c r="Y12" i="1"/>
  <c r="Z315" i="2"/>
  <c r="Z300" i="2"/>
  <c r="Z305" i="2"/>
  <c r="Z310" i="2"/>
  <c r="Z297" i="2"/>
  <c r="L262" i="2"/>
  <c r="T262" i="2"/>
  <c r="Z262" i="2" s="1"/>
  <c r="Y262" i="2"/>
  <c r="P262" i="2"/>
  <c r="Z278" i="2"/>
  <c r="Z273" i="2"/>
  <c r="Z264" i="2"/>
  <c r="Z268" i="2"/>
  <c r="L261" i="2"/>
  <c r="T261" i="2"/>
  <c r="Z261" i="2" s="1"/>
  <c r="Y261" i="2"/>
  <c r="P261" i="2"/>
  <c r="Z242" i="2"/>
  <c r="Z237" i="2"/>
  <c r="Z232" i="2"/>
  <c r="Z227" i="2"/>
  <c r="Z222" i="2"/>
  <c r="Z207" i="2"/>
  <c r="Z217" i="2"/>
  <c r="Z212" i="2"/>
  <c r="Y25" i="8" s="1"/>
  <c r="Z201" i="2"/>
  <c r="Z203" i="2"/>
  <c r="Z185" i="2"/>
  <c r="Z180" i="2"/>
  <c r="Z175" i="2"/>
  <c r="Z170" i="2"/>
  <c r="Z159" i="2"/>
  <c r="Z161" i="2"/>
  <c r="Z165" i="2"/>
  <c r="Z143" i="2"/>
  <c r="Z138" i="2"/>
  <c r="Z129" i="2"/>
  <c r="Z133" i="2"/>
  <c r="Z111" i="2"/>
  <c r="Z127" i="2"/>
  <c r="Z106" i="2"/>
  <c r="Z72" i="2"/>
  <c r="Z76" i="2"/>
  <c r="Z96" i="2"/>
  <c r="Z101" i="2"/>
  <c r="Z15" i="2"/>
  <c r="Z44" i="2"/>
  <c r="Z49" i="2"/>
  <c r="Z91" i="2"/>
  <c r="Z24" i="2"/>
  <c r="U25" i="8" s="1"/>
  <c r="Z29" i="2"/>
  <c r="Z54" i="2"/>
  <c r="Z70" i="2"/>
  <c r="Z81" i="2"/>
  <c r="W25" i="8" s="1"/>
  <c r="Z13" i="2"/>
  <c r="Z19" i="2"/>
  <c r="Z34" i="2"/>
  <c r="Z39" i="2"/>
  <c r="X221" i="1"/>
  <c r="T221" i="1"/>
  <c r="P221" i="1"/>
  <c r="L221" i="1"/>
  <c r="G221" i="1"/>
  <c r="Y221" i="1" s="1"/>
  <c r="Y251" i="1" s="1"/>
  <c r="D42" i="7" s="1"/>
  <c r="X218" i="1"/>
  <c r="T218" i="1"/>
  <c r="P218" i="1"/>
  <c r="L218" i="1"/>
  <c r="G218" i="1"/>
  <c r="Y218" i="1" s="1"/>
  <c r="D37" i="7" s="1"/>
  <c r="X199" i="1"/>
  <c r="P199" i="1"/>
  <c r="L199" i="1"/>
  <c r="G199" i="1"/>
  <c r="Y199" i="1" s="1"/>
  <c r="X194" i="1"/>
  <c r="P194" i="1"/>
  <c r="L194" i="1"/>
  <c r="G194" i="1"/>
  <c r="Y194" i="1" s="1"/>
  <c r="X189" i="1"/>
  <c r="T189" i="1"/>
  <c r="P189" i="1"/>
  <c r="L189" i="1"/>
  <c r="G189" i="1"/>
  <c r="Y189" i="1" s="1"/>
  <c r="X185" i="1"/>
  <c r="T185" i="1"/>
  <c r="P185" i="1"/>
  <c r="L185" i="1"/>
  <c r="G183" i="1"/>
  <c r="Y183" i="1" s="1"/>
  <c r="G185" i="1"/>
  <c r="Y185" i="1" s="1"/>
  <c r="X183" i="1"/>
  <c r="T183" i="1"/>
  <c r="P183" i="1"/>
  <c r="L183" i="1"/>
  <c r="Y357" i="2" l="1"/>
  <c r="C10" i="6" s="1"/>
  <c r="Y292" i="2"/>
  <c r="D102" i="7" s="1"/>
  <c r="Z125" i="2"/>
  <c r="E67" i="7" s="1"/>
  <c r="Z157" i="2"/>
  <c r="E72" i="7" s="1"/>
  <c r="Z329" i="2"/>
  <c r="Z68" i="2"/>
  <c r="E62" i="7" s="1"/>
  <c r="Z199" i="2"/>
  <c r="E77" i="7" s="1"/>
  <c r="Z256" i="2"/>
  <c r="E82" i="7" s="1"/>
  <c r="D107" i="7"/>
  <c r="Y213" i="1"/>
  <c r="D32" i="7" s="1"/>
  <c r="Z218" i="1"/>
  <c r="E37" i="7" s="1"/>
  <c r="Z183" i="1"/>
  <c r="Z185" i="1"/>
  <c r="Z221" i="1"/>
  <c r="Z251" i="1" s="1"/>
  <c r="E42" i="7" s="1"/>
  <c r="T194" i="1"/>
  <c r="Z194" i="1" s="1"/>
  <c r="Z189" i="1"/>
  <c r="Z292" i="2"/>
  <c r="E102" i="7" s="1"/>
  <c r="T199" i="1"/>
  <c r="Z199" i="1" s="1"/>
  <c r="X167" i="1"/>
  <c r="T167" i="1"/>
  <c r="P167" i="1"/>
  <c r="L167" i="1"/>
  <c r="G167" i="1"/>
  <c r="Y167" i="1" s="1"/>
  <c r="X162" i="1"/>
  <c r="T162" i="1"/>
  <c r="P162" i="1"/>
  <c r="L162" i="1"/>
  <c r="G162" i="1"/>
  <c r="Y162" i="1" s="1"/>
  <c r="X157" i="1"/>
  <c r="T157" i="1"/>
  <c r="P157" i="1"/>
  <c r="L157" i="1"/>
  <c r="G157" i="1"/>
  <c r="Y157" i="1" s="1"/>
  <c r="X151" i="1"/>
  <c r="T151" i="1"/>
  <c r="P151" i="1"/>
  <c r="L151" i="1"/>
  <c r="G151" i="1"/>
  <c r="Y151" i="1" s="1"/>
  <c r="X153" i="1"/>
  <c r="T153" i="1"/>
  <c r="P153" i="1"/>
  <c r="L153" i="1"/>
  <c r="G153" i="1"/>
  <c r="Y153" i="1" s="1"/>
  <c r="T135" i="1"/>
  <c r="P135" i="1"/>
  <c r="L135" i="1"/>
  <c r="G135" i="1"/>
  <c r="X135" i="1" s="1"/>
  <c r="T130" i="1"/>
  <c r="P130" i="1"/>
  <c r="L130" i="1"/>
  <c r="G130" i="1"/>
  <c r="X130" i="1" s="1"/>
  <c r="T125" i="1"/>
  <c r="P125" i="1"/>
  <c r="L125" i="1"/>
  <c r="G125" i="1"/>
  <c r="X125" i="1" s="1"/>
  <c r="X114" i="1"/>
  <c r="T114" i="1"/>
  <c r="P114" i="1"/>
  <c r="L114" i="1"/>
  <c r="G114" i="1"/>
  <c r="Y114" i="1" s="1"/>
  <c r="X116" i="1"/>
  <c r="T116" i="1"/>
  <c r="P116" i="1"/>
  <c r="L116" i="1"/>
  <c r="G116" i="1"/>
  <c r="Y116" i="1" s="1"/>
  <c r="X120" i="1"/>
  <c r="T120" i="1"/>
  <c r="P120" i="1"/>
  <c r="L120" i="1"/>
  <c r="G120" i="1"/>
  <c r="Y120" i="1" s="1"/>
  <c r="X98" i="1"/>
  <c r="T98" i="1"/>
  <c r="P98" i="1"/>
  <c r="L98" i="1"/>
  <c r="G98" i="1"/>
  <c r="Y98" i="1" s="1"/>
  <c r="X93" i="1"/>
  <c r="T93" i="1"/>
  <c r="P93" i="1"/>
  <c r="L93" i="1"/>
  <c r="G93" i="1"/>
  <c r="Y93" i="1" s="1"/>
  <c r="X84" i="1"/>
  <c r="T84" i="1"/>
  <c r="P84" i="1"/>
  <c r="L84" i="1"/>
  <c r="G84" i="1"/>
  <c r="Y84" i="1" s="1"/>
  <c r="X66" i="1"/>
  <c r="T66" i="1"/>
  <c r="P66" i="1"/>
  <c r="L66" i="1"/>
  <c r="G66" i="1"/>
  <c r="Y66" i="1" s="1"/>
  <c r="G52" i="1"/>
  <c r="Y52" i="1" s="1"/>
  <c r="X61" i="1"/>
  <c r="T61" i="1"/>
  <c r="P61" i="1"/>
  <c r="L61" i="1"/>
  <c r="G61" i="1"/>
  <c r="Y61" i="1" s="1"/>
  <c r="X56" i="1"/>
  <c r="T56" i="1"/>
  <c r="P56" i="1"/>
  <c r="L56" i="1"/>
  <c r="G56" i="1"/>
  <c r="Y56" i="1" s="1"/>
  <c r="X33" i="1"/>
  <c r="X34" i="1"/>
  <c r="Z33" i="1"/>
  <c r="T34" i="1"/>
  <c r="Z34" i="1" s="1"/>
  <c r="P34" i="1"/>
  <c r="L34" i="1"/>
  <c r="G34" i="1"/>
  <c r="Y34" i="1" s="1"/>
  <c r="G33" i="1"/>
  <c r="Y33" i="1" s="1"/>
  <c r="T28" i="1"/>
  <c r="P28" i="1"/>
  <c r="L28" i="1"/>
  <c r="G28" i="1"/>
  <c r="Y28" i="1" s="1"/>
  <c r="X23" i="1"/>
  <c r="T23" i="1"/>
  <c r="P23" i="1"/>
  <c r="L23" i="1"/>
  <c r="G23" i="1"/>
  <c r="Y23" i="1" s="1"/>
  <c r="R25" i="8" s="1"/>
  <c r="X18" i="1"/>
  <c r="T18" i="1"/>
  <c r="P18" i="1"/>
  <c r="L18" i="1"/>
  <c r="G18" i="1"/>
  <c r="Y18" i="1" s="1"/>
  <c r="T14" i="1"/>
  <c r="P14" i="1"/>
  <c r="L14" i="1"/>
  <c r="G14" i="1"/>
  <c r="X14" i="1" s="1"/>
  <c r="Z357" i="2" l="1"/>
  <c r="D10" i="6" s="1"/>
  <c r="E107" i="7"/>
  <c r="Q25" i="8"/>
  <c r="Z213" i="1"/>
  <c r="E32" i="7" s="1"/>
  <c r="Y80" i="1"/>
  <c r="D12" i="7" s="1"/>
  <c r="Y112" i="1"/>
  <c r="D17" i="7" s="1"/>
  <c r="Y181" i="1"/>
  <c r="D27" i="7" s="1"/>
  <c r="Z84" i="1"/>
  <c r="Z98" i="1"/>
  <c r="Z116" i="1"/>
  <c r="Z153" i="1"/>
  <c r="Z151" i="1"/>
  <c r="Z135" i="1"/>
  <c r="Z167" i="1"/>
  <c r="Y125" i="1"/>
  <c r="Z56" i="1"/>
  <c r="L52" i="1"/>
  <c r="Z114" i="1"/>
  <c r="Z130" i="1"/>
  <c r="Y135" i="1"/>
  <c r="Z157" i="1"/>
  <c r="Z162" i="1"/>
  <c r="Z125" i="1"/>
  <c r="Z18" i="1"/>
  <c r="Z23" i="1"/>
  <c r="S25" i="8" s="1"/>
  <c r="Z61" i="1"/>
  <c r="T52" i="1"/>
  <c r="Z66" i="1"/>
  <c r="Z93" i="1"/>
  <c r="Z120" i="1"/>
  <c r="Y130" i="1"/>
  <c r="Z35" i="1"/>
  <c r="Z14" i="1"/>
  <c r="Y14" i="1"/>
  <c r="D7" i="7" s="1"/>
  <c r="X28" i="1"/>
  <c r="Z28" i="1" s="1"/>
  <c r="P52" i="1"/>
  <c r="X52" i="1"/>
  <c r="P25" i="8" l="1"/>
  <c r="Z149" i="1"/>
  <c r="E22" i="7" s="1"/>
  <c r="Z112" i="1"/>
  <c r="E17" i="7" s="1"/>
  <c r="Y149" i="1"/>
  <c r="D22" i="7" s="1"/>
  <c r="Z181" i="1"/>
  <c r="E27" i="7" s="1"/>
  <c r="Z48" i="1"/>
  <c r="E7" i="7" s="1"/>
  <c r="Z52" i="1"/>
  <c r="Z80" i="1" s="1"/>
  <c r="E12" i="7" s="1"/>
  <c r="X273" i="1"/>
  <c r="T273" i="1"/>
  <c r="P273" i="1"/>
  <c r="L273" i="1"/>
  <c r="G273" i="1"/>
  <c r="Y273" i="1" s="1"/>
  <c r="Z16" i="8" s="1"/>
  <c r="Z273" i="1" l="1"/>
  <c r="AA16" i="8" s="1"/>
  <c r="X40" i="1"/>
  <c r="T40" i="1"/>
  <c r="P40" i="1"/>
  <c r="L40" i="1"/>
  <c r="G40" i="1"/>
  <c r="Y40" i="1" s="1"/>
  <c r="G39" i="1"/>
  <c r="Y39" i="1" s="1"/>
  <c r="Y41" i="1" l="1"/>
  <c r="Z40" i="1"/>
  <c r="L39" i="1"/>
  <c r="P39" i="1"/>
  <c r="T39" i="1"/>
  <c r="X39" i="1"/>
  <c r="X332" i="2"/>
  <c r="T332" i="2"/>
  <c r="P332" i="2"/>
  <c r="L332" i="2"/>
  <c r="G332" i="2"/>
  <c r="Y332" i="2" s="1"/>
  <c r="Y343" i="2" s="1"/>
  <c r="Y12" i="5"/>
  <c r="G12" i="5"/>
  <c r="L12" i="5" s="1"/>
  <c r="T12" i="5"/>
  <c r="X12" i="5"/>
  <c r="Y14" i="5"/>
  <c r="G14" i="5"/>
  <c r="X14" i="5" s="1"/>
  <c r="Y13" i="5"/>
  <c r="X13" i="5"/>
  <c r="T13" i="5"/>
  <c r="P13" i="5"/>
  <c r="L13" i="5"/>
  <c r="G13" i="5"/>
  <c r="Y17" i="5"/>
  <c r="X17" i="5"/>
  <c r="T17" i="5"/>
  <c r="G17" i="5"/>
  <c r="P17" i="5" s="1"/>
  <c r="Y16" i="5"/>
  <c r="G16" i="5"/>
  <c r="X16" i="5" s="1"/>
  <c r="Z17" i="5" l="1"/>
  <c r="Y26" i="5"/>
  <c r="Y28" i="5" s="1"/>
  <c r="Z13" i="5"/>
  <c r="Z12" i="5"/>
  <c r="P12" i="5"/>
  <c r="Z332" i="2"/>
  <c r="Z343" i="2" s="1"/>
  <c r="Z39" i="1"/>
  <c r="Z41" i="1" s="1"/>
  <c r="Y15" i="5"/>
  <c r="L14" i="5"/>
  <c r="P14" i="5"/>
  <c r="T14" i="5"/>
  <c r="Z14" i="5" s="1"/>
  <c r="Y18" i="5"/>
  <c r="L17" i="5"/>
  <c r="L16" i="5"/>
  <c r="P16" i="5"/>
  <c r="T16" i="5"/>
  <c r="Z16" i="5" s="1"/>
  <c r="Z18" i="5" l="1"/>
  <c r="Z26" i="5"/>
  <c r="Z15" i="5"/>
  <c r="Z28" i="5"/>
  <c r="Y58" i="4" l="1"/>
  <c r="X58" i="4"/>
  <c r="T58" i="4"/>
  <c r="P58" i="4"/>
  <c r="L58" i="4"/>
  <c r="G58" i="4"/>
  <c r="Z58" i="4" l="1"/>
  <c r="Y84" i="5"/>
  <c r="Y86" i="5" s="1"/>
  <c r="X84" i="5"/>
  <c r="X87" i="5"/>
  <c r="T84" i="5"/>
  <c r="Z84" i="5" s="1"/>
  <c r="Z86" i="5" s="1"/>
  <c r="P84" i="5"/>
  <c r="L84" i="5"/>
  <c r="G84" i="5"/>
  <c r="X70" i="5"/>
  <c r="Y61" i="4"/>
  <c r="Y63" i="4" s="1"/>
  <c r="G90" i="4"/>
  <c r="G85" i="4"/>
  <c r="G80" i="4"/>
  <c r="G75" i="4"/>
  <c r="G70" i="4"/>
  <c r="G65" i="4"/>
  <c r="G61" i="4"/>
  <c r="T61" i="4" s="1"/>
  <c r="G43" i="4"/>
  <c r="G38" i="4"/>
  <c r="G33" i="4"/>
  <c r="G28" i="4"/>
  <c r="G18" i="4"/>
  <c r="Y18" i="4" s="1"/>
  <c r="Y20" i="4" s="1"/>
  <c r="G14" i="4"/>
  <c r="E111" i="7"/>
  <c r="L14" i="4" l="1"/>
  <c r="Y14" i="4"/>
  <c r="Y16" i="4" s="1"/>
  <c r="P61" i="4"/>
  <c r="X61" i="4"/>
  <c r="Z61" i="4" s="1"/>
  <c r="Z63" i="4" s="1"/>
  <c r="L61" i="4"/>
  <c r="G260" i="2"/>
  <c r="Y260" i="2" s="1"/>
  <c r="X263" i="2"/>
  <c r="T263" i="2"/>
  <c r="P263" i="2"/>
  <c r="L263" i="2"/>
  <c r="G263" i="2"/>
  <c r="Y263" i="2" s="1"/>
  <c r="Y265" i="2" s="1"/>
  <c r="G147" i="2"/>
  <c r="G142" i="2"/>
  <c r="G105" i="2"/>
  <c r="G115" i="2"/>
  <c r="G110" i="2"/>
  <c r="G100" i="2"/>
  <c r="G95" i="2"/>
  <c r="G90" i="2"/>
  <c r="G85" i="2"/>
  <c r="G58" i="2"/>
  <c r="G53" i="2"/>
  <c r="G48" i="2"/>
  <c r="P43" i="2"/>
  <c r="G43" i="2"/>
  <c r="G38" i="2"/>
  <c r="G33" i="2"/>
  <c r="G28" i="2"/>
  <c r="Y28" i="2" s="1"/>
  <c r="Y30" i="2" l="1"/>
  <c r="T16" i="8"/>
  <c r="P260" i="2"/>
  <c r="X260" i="2"/>
  <c r="L260" i="2"/>
  <c r="T260" i="2"/>
  <c r="Z260" i="2" s="1"/>
  <c r="Z263" i="2"/>
  <c r="Z265" i="2" s="1"/>
  <c r="G43" i="5"/>
  <c r="G27" i="1" l="1"/>
  <c r="X27" i="1" s="1"/>
  <c r="G32" i="1"/>
  <c r="G80" i="2" l="1"/>
  <c r="G75" i="2"/>
  <c r="G23" i="2"/>
  <c r="G18" i="2"/>
  <c r="G14" i="2"/>
  <c r="G17" i="1" l="1"/>
  <c r="G13" i="1"/>
  <c r="X13" i="1" s="1"/>
  <c r="Y90" i="3" l="1"/>
  <c r="X90" i="3"/>
  <c r="T90" i="3"/>
  <c r="P90" i="3"/>
  <c r="L90" i="3"/>
  <c r="G90" i="3"/>
  <c r="Y86" i="3"/>
  <c r="Y88" i="3" s="1"/>
  <c r="X86" i="3"/>
  <c r="T86" i="3"/>
  <c r="P86" i="3"/>
  <c r="L86" i="3"/>
  <c r="G86" i="3"/>
  <c r="Y73" i="3"/>
  <c r="X73" i="3"/>
  <c r="T73" i="3"/>
  <c r="P73" i="3"/>
  <c r="L73" i="3"/>
  <c r="G73" i="3"/>
  <c r="Y68" i="3"/>
  <c r="Y70" i="3" s="1"/>
  <c r="L68" i="3"/>
  <c r="G68" i="3"/>
  <c r="Y63" i="3"/>
  <c r="Y65" i="3" s="1"/>
  <c r="X63" i="3"/>
  <c r="T63" i="3"/>
  <c r="P63" i="3"/>
  <c r="L63" i="3"/>
  <c r="G63" i="3"/>
  <c r="Y58" i="3"/>
  <c r="Y60" i="3" s="1"/>
  <c r="P58" i="3"/>
  <c r="G58" i="3"/>
  <c r="Y48" i="3"/>
  <c r="Y50" i="3" s="1"/>
  <c r="X48" i="3"/>
  <c r="T48" i="3"/>
  <c r="P48" i="3"/>
  <c r="L48" i="3"/>
  <c r="G48" i="3"/>
  <c r="Y53" i="3"/>
  <c r="Y55" i="3" s="1"/>
  <c r="X53" i="3"/>
  <c r="T53" i="3"/>
  <c r="P53" i="3"/>
  <c r="L53" i="3"/>
  <c r="G53" i="3"/>
  <c r="X287" i="1"/>
  <c r="T287" i="1"/>
  <c r="P287" i="1"/>
  <c r="L287" i="1"/>
  <c r="G287" i="1"/>
  <c r="Y287" i="1" s="1"/>
  <c r="Y289" i="1" s="1"/>
  <c r="X268" i="1"/>
  <c r="T268" i="1"/>
  <c r="P268" i="1"/>
  <c r="G268" i="1"/>
  <c r="Y268" i="1" s="1"/>
  <c r="L268" i="1"/>
  <c r="X263" i="1"/>
  <c r="T263" i="1"/>
  <c r="P263" i="1"/>
  <c r="L263" i="1"/>
  <c r="G263" i="1"/>
  <c r="Y263" i="1" s="1"/>
  <c r="Y265" i="1" s="1"/>
  <c r="X259" i="1"/>
  <c r="T259" i="1"/>
  <c r="Z259" i="1" s="1"/>
  <c r="Z261" i="1" s="1"/>
  <c r="P259" i="1"/>
  <c r="L259" i="1"/>
  <c r="G259" i="1"/>
  <c r="Y259" i="1" s="1"/>
  <c r="X255" i="1"/>
  <c r="T255" i="1"/>
  <c r="P255" i="1"/>
  <c r="L255" i="1"/>
  <c r="G255" i="1"/>
  <c r="Y255" i="1" s="1"/>
  <c r="Y257" i="1" s="1"/>
  <c r="X241" i="1"/>
  <c r="T241" i="1"/>
  <c r="P241" i="1"/>
  <c r="L241" i="1"/>
  <c r="G241" i="1"/>
  <c r="Y241" i="1" s="1"/>
  <c r="X236" i="1"/>
  <c r="T236" i="1"/>
  <c r="P236" i="1"/>
  <c r="L236" i="1"/>
  <c r="G236" i="1"/>
  <c r="Y236" i="1" s="1"/>
  <c r="X231" i="1"/>
  <c r="T231" i="1"/>
  <c r="P231" i="1"/>
  <c r="L231" i="1"/>
  <c r="G231" i="1"/>
  <c r="Y231" i="1" s="1"/>
  <c r="Y233" i="1" s="1"/>
  <c r="T226" i="1"/>
  <c r="P226" i="1"/>
  <c r="L226" i="1"/>
  <c r="G226" i="1"/>
  <c r="Y226" i="1" s="1"/>
  <c r="Y228" i="1" s="1"/>
  <c r="X226" i="1"/>
  <c r="X222" i="1"/>
  <c r="T222" i="1"/>
  <c r="P222" i="1"/>
  <c r="L222" i="1"/>
  <c r="G222" i="1"/>
  <c r="Y222" i="1" s="1"/>
  <c r="Y224" i="1" s="1"/>
  <c r="X217" i="1"/>
  <c r="T217" i="1"/>
  <c r="P217" i="1"/>
  <c r="L217" i="1"/>
  <c r="G217" i="1"/>
  <c r="Y217" i="1" s="1"/>
  <c r="Y219" i="1" s="1"/>
  <c r="X203" i="1"/>
  <c r="P203" i="1"/>
  <c r="L203" i="1"/>
  <c r="G203" i="1"/>
  <c r="Y203" i="1" s="1"/>
  <c r="X198" i="1"/>
  <c r="P198" i="1"/>
  <c r="L198" i="1"/>
  <c r="G198" i="1"/>
  <c r="Y198" i="1" s="1"/>
  <c r="Y200" i="1" s="1"/>
  <c r="P193" i="1"/>
  <c r="G193" i="1"/>
  <c r="L193" i="1"/>
  <c r="X193" i="1"/>
  <c r="X188" i="1"/>
  <c r="T188" i="1"/>
  <c r="P188" i="1"/>
  <c r="L188" i="1"/>
  <c r="G188" i="1"/>
  <c r="Y188" i="1" s="1"/>
  <c r="Y190" i="1" s="1"/>
  <c r="X184" i="1"/>
  <c r="T184" i="1"/>
  <c r="P184" i="1"/>
  <c r="L184" i="1"/>
  <c r="G184" i="1"/>
  <c r="Y184" i="1" s="1"/>
  <c r="Y186" i="1" s="1"/>
  <c r="X171" i="1"/>
  <c r="T171" i="1"/>
  <c r="P171" i="1"/>
  <c r="L171" i="1"/>
  <c r="G171" i="1"/>
  <c r="Y171" i="1" s="1"/>
  <c r="X166" i="1"/>
  <c r="T166" i="1"/>
  <c r="P166" i="1"/>
  <c r="L166" i="1"/>
  <c r="G166" i="1"/>
  <c r="Y166" i="1" s="1"/>
  <c r="Y168" i="1" s="1"/>
  <c r="T161" i="1"/>
  <c r="P161" i="1"/>
  <c r="L161" i="1"/>
  <c r="G161" i="1"/>
  <c r="Y161" i="1" s="1"/>
  <c r="Y163" i="1" s="1"/>
  <c r="X161" i="1"/>
  <c r="X156" i="1"/>
  <c r="T156" i="1"/>
  <c r="P156" i="1"/>
  <c r="L156" i="1"/>
  <c r="G156" i="1"/>
  <c r="Y156" i="1" s="1"/>
  <c r="Y158" i="1" s="1"/>
  <c r="X152" i="1"/>
  <c r="T152" i="1"/>
  <c r="P152" i="1"/>
  <c r="L152" i="1"/>
  <c r="G152" i="1"/>
  <c r="Y152" i="1" s="1"/>
  <c r="Y154" i="1" s="1"/>
  <c r="T139" i="1"/>
  <c r="P139" i="1"/>
  <c r="L139" i="1"/>
  <c r="G139" i="1"/>
  <c r="X139" i="1" s="1"/>
  <c r="T134" i="1"/>
  <c r="P134" i="1"/>
  <c r="L134" i="1"/>
  <c r="G134" i="1"/>
  <c r="X134" i="1" s="1"/>
  <c r="T129" i="1"/>
  <c r="P129" i="1"/>
  <c r="L129" i="1"/>
  <c r="G129" i="1"/>
  <c r="X129" i="1" s="1"/>
  <c r="T124" i="1"/>
  <c r="P124" i="1"/>
  <c r="L124" i="1"/>
  <c r="G124" i="1"/>
  <c r="Y124" i="1" s="1"/>
  <c r="Y126" i="1" s="1"/>
  <c r="X119" i="1"/>
  <c r="T119" i="1"/>
  <c r="P119" i="1"/>
  <c r="L119" i="1"/>
  <c r="G119" i="1"/>
  <c r="Y119" i="1" s="1"/>
  <c r="X115" i="1"/>
  <c r="T115" i="1"/>
  <c r="P115" i="1"/>
  <c r="L115" i="1"/>
  <c r="G115" i="1"/>
  <c r="Y115" i="1" s="1"/>
  <c r="Y117" i="1" s="1"/>
  <c r="X102" i="1"/>
  <c r="T102" i="1"/>
  <c r="P102" i="1"/>
  <c r="L102" i="1"/>
  <c r="G102" i="1"/>
  <c r="Y102" i="1" s="1"/>
  <c r="X97" i="1"/>
  <c r="T97" i="1"/>
  <c r="P97" i="1"/>
  <c r="L97" i="1"/>
  <c r="G97" i="1"/>
  <c r="Y97" i="1" s="1"/>
  <c r="Y99" i="1" s="1"/>
  <c r="X87" i="1"/>
  <c r="T87" i="1"/>
  <c r="P87" i="1"/>
  <c r="L87" i="1"/>
  <c r="G87" i="1"/>
  <c r="Y87" i="1" s="1"/>
  <c r="Y89" i="1" s="1"/>
  <c r="X92" i="1"/>
  <c r="T92" i="1"/>
  <c r="P92" i="1"/>
  <c r="L92" i="1"/>
  <c r="G92" i="1"/>
  <c r="Y92" i="1" s="1"/>
  <c r="Y94" i="1" s="1"/>
  <c r="X83" i="1"/>
  <c r="T83" i="1"/>
  <c r="P83" i="1"/>
  <c r="L83" i="1"/>
  <c r="G83" i="1"/>
  <c r="Y83" i="1" s="1"/>
  <c r="Y85" i="1" s="1"/>
  <c r="G51" i="1"/>
  <c r="P51" i="1" s="1"/>
  <c r="X70" i="1"/>
  <c r="T70" i="1"/>
  <c r="P70" i="1"/>
  <c r="L70" i="1"/>
  <c r="G70" i="1"/>
  <c r="Y70" i="1" s="1"/>
  <c r="X65" i="1"/>
  <c r="T65" i="1"/>
  <c r="P65" i="1"/>
  <c r="L65" i="1"/>
  <c r="G65" i="1"/>
  <c r="Y65" i="1" s="1"/>
  <c r="Y67" i="1" s="1"/>
  <c r="X60" i="1"/>
  <c r="T60" i="1"/>
  <c r="P60" i="1"/>
  <c r="L60" i="1"/>
  <c r="G60" i="1"/>
  <c r="Y60" i="1" s="1"/>
  <c r="Y62" i="1" s="1"/>
  <c r="X55" i="1"/>
  <c r="T55" i="1"/>
  <c r="P55" i="1"/>
  <c r="L55" i="1"/>
  <c r="T58" i="3" l="1"/>
  <c r="Z58" i="3" s="1"/>
  <c r="Z60" i="3" s="1"/>
  <c r="X58" i="3"/>
  <c r="L58" i="3"/>
  <c r="Y270" i="1"/>
  <c r="J25" i="8"/>
  <c r="Z26" i="8" s="1"/>
  <c r="X68" i="3"/>
  <c r="P68" i="3"/>
  <c r="T68" i="3"/>
  <c r="Z53" i="3"/>
  <c r="Z55" i="3" s="1"/>
  <c r="Z68" i="3"/>
  <c r="Z70" i="3" s="1"/>
  <c r="Z70" i="1"/>
  <c r="Z87" i="1"/>
  <c r="Z89" i="1" s="1"/>
  <c r="Z119" i="1"/>
  <c r="Z166" i="1"/>
  <c r="Z168" i="1" s="1"/>
  <c r="Z236" i="1"/>
  <c r="Z263" i="1"/>
  <c r="Z265" i="1" s="1"/>
  <c r="Z287" i="1"/>
  <c r="Y99" i="3"/>
  <c r="Y101" i="3" s="1"/>
  <c r="Y282" i="1"/>
  <c r="D56" i="7"/>
  <c r="D58" i="7" s="1"/>
  <c r="Y111" i="1"/>
  <c r="Y180" i="1"/>
  <c r="D26" i="7" s="1"/>
  <c r="D28" i="7" s="1"/>
  <c r="Y250" i="1"/>
  <c r="D41" i="7" s="1"/>
  <c r="D43" i="7" s="1"/>
  <c r="Z92" i="1"/>
  <c r="Z94" i="1" s="1"/>
  <c r="Z115" i="1"/>
  <c r="Z117" i="1" s="1"/>
  <c r="D36" i="7"/>
  <c r="D38" i="7" s="1"/>
  <c r="D46" i="7"/>
  <c r="D48" i="7" s="1"/>
  <c r="Z90" i="3"/>
  <c r="Z48" i="3"/>
  <c r="Z50" i="3" s="1"/>
  <c r="Z63" i="3"/>
  <c r="Z65" i="3" s="1"/>
  <c r="Z73" i="3"/>
  <c r="Z86" i="3"/>
  <c r="Z88" i="3" s="1"/>
  <c r="Z231" i="1"/>
  <c r="Z233" i="1" s="1"/>
  <c r="Z222" i="1"/>
  <c r="Z224" i="1" s="1"/>
  <c r="Y193" i="1"/>
  <c r="T193" i="1"/>
  <c r="Z193" i="1" s="1"/>
  <c r="Z195" i="1" s="1"/>
  <c r="Y139" i="1"/>
  <c r="Z134" i="1"/>
  <c r="Z136" i="1" s="1"/>
  <c r="Z65" i="1"/>
  <c r="Z67" i="1" s="1"/>
  <c r="Z55" i="1"/>
  <c r="Z57" i="1" s="1"/>
  <c r="Z60" i="1"/>
  <c r="Z62" i="1" s="1"/>
  <c r="Z83" i="1"/>
  <c r="Z85" i="1" s="1"/>
  <c r="Z97" i="1"/>
  <c r="Z99" i="1" s="1"/>
  <c r="Z102" i="1"/>
  <c r="Y129" i="1"/>
  <c r="Y131" i="1" s="1"/>
  <c r="Z139" i="1"/>
  <c r="Z152" i="1"/>
  <c r="Z154" i="1" s="1"/>
  <c r="Z156" i="1"/>
  <c r="Z158" i="1" s="1"/>
  <c r="Z171" i="1"/>
  <c r="Z184" i="1"/>
  <c r="Z186" i="1" s="1"/>
  <c r="Z188" i="1"/>
  <c r="Z190" i="1" s="1"/>
  <c r="T198" i="1"/>
  <c r="Z198" i="1" s="1"/>
  <c r="Z200" i="1" s="1"/>
  <c r="Z217" i="1"/>
  <c r="Z219" i="1" s="1"/>
  <c r="Z226" i="1"/>
  <c r="Z228" i="1" s="1"/>
  <c r="Z241" i="1"/>
  <c r="Z255" i="1"/>
  <c r="Z257" i="1" s="1"/>
  <c r="Z268" i="1"/>
  <c r="Z161" i="1"/>
  <c r="Z163" i="1" s="1"/>
  <c r="Z129" i="1"/>
  <c r="Z131" i="1" s="1"/>
  <c r="X51" i="1"/>
  <c r="X124" i="1"/>
  <c r="Z124" i="1" s="1"/>
  <c r="Z126" i="1" s="1"/>
  <c r="L51" i="1"/>
  <c r="T51" i="1"/>
  <c r="Y51" i="1"/>
  <c r="Y53" i="1" s="1"/>
  <c r="Y134" i="1"/>
  <c r="Y136" i="1" s="1"/>
  <c r="T203" i="1"/>
  <c r="Z203" i="1" s="1"/>
  <c r="Y44" i="3"/>
  <c r="X44" i="3"/>
  <c r="T44" i="3"/>
  <c r="P44" i="3"/>
  <c r="L44" i="3"/>
  <c r="G44" i="3"/>
  <c r="X33" i="3"/>
  <c r="T33" i="3"/>
  <c r="P33" i="3"/>
  <c r="L33" i="3"/>
  <c r="G33" i="3"/>
  <c r="Y33" i="3" s="1"/>
  <c r="X28" i="3"/>
  <c r="T28" i="3"/>
  <c r="P28" i="3"/>
  <c r="L28" i="3"/>
  <c r="G28" i="3"/>
  <c r="Y28" i="3" s="1"/>
  <c r="Y30" i="3" s="1"/>
  <c r="X23" i="3"/>
  <c r="T23" i="3"/>
  <c r="P23" i="3"/>
  <c r="L23" i="3"/>
  <c r="G23" i="3"/>
  <c r="Y23" i="3" s="1"/>
  <c r="Y25" i="3" s="1"/>
  <c r="X18" i="3"/>
  <c r="T18" i="3"/>
  <c r="P18" i="3"/>
  <c r="L18" i="3"/>
  <c r="G18" i="3"/>
  <c r="Y18" i="3" s="1"/>
  <c r="Y20" i="3" s="1"/>
  <c r="X14" i="3"/>
  <c r="T14" i="3"/>
  <c r="P14" i="3"/>
  <c r="L14" i="3"/>
  <c r="G14" i="3"/>
  <c r="Y14" i="3" s="1"/>
  <c r="Y88" i="5"/>
  <c r="X88" i="5"/>
  <c r="T88" i="5"/>
  <c r="P88" i="5"/>
  <c r="L88" i="5"/>
  <c r="G88" i="5"/>
  <c r="Y70" i="5"/>
  <c r="G70" i="5"/>
  <c r="L70" i="5"/>
  <c r="P70" i="5"/>
  <c r="T70" i="5"/>
  <c r="Z70" i="5" s="1"/>
  <c r="Y65" i="5"/>
  <c r="Y67" i="5" s="1"/>
  <c r="X65" i="5"/>
  <c r="T65" i="5"/>
  <c r="P65" i="5"/>
  <c r="L65" i="5"/>
  <c r="G65" i="5"/>
  <c r="Y61" i="5"/>
  <c r="Y63" i="5" s="1"/>
  <c r="X61" i="5"/>
  <c r="T61" i="5"/>
  <c r="P61" i="5"/>
  <c r="L61" i="5"/>
  <c r="G61" i="5"/>
  <c r="Y48" i="5"/>
  <c r="X48" i="5"/>
  <c r="T48" i="5"/>
  <c r="P48" i="5"/>
  <c r="G48" i="5"/>
  <c r="L48" i="5"/>
  <c r="Y43" i="5"/>
  <c r="Y45" i="5" s="1"/>
  <c r="X43" i="5"/>
  <c r="T43" i="5"/>
  <c r="P43" i="5"/>
  <c r="L43" i="5"/>
  <c r="Y39" i="5"/>
  <c r="Y41" i="5" s="1"/>
  <c r="X39" i="5"/>
  <c r="T39" i="5"/>
  <c r="P39" i="5"/>
  <c r="L39" i="5"/>
  <c r="G39" i="5"/>
  <c r="Y90" i="4"/>
  <c r="X90" i="4"/>
  <c r="T90" i="4"/>
  <c r="P90" i="4"/>
  <c r="L90" i="4"/>
  <c r="Y85" i="4"/>
  <c r="Y87" i="4" s="1"/>
  <c r="X85" i="4"/>
  <c r="T85" i="4"/>
  <c r="P85" i="4"/>
  <c r="L85" i="4"/>
  <c r="Y80" i="4"/>
  <c r="Y82" i="4" s="1"/>
  <c r="X80" i="4"/>
  <c r="T80" i="4"/>
  <c r="P80" i="4"/>
  <c r="L80" i="4"/>
  <c r="Y75" i="4"/>
  <c r="Y77" i="4" s="1"/>
  <c r="X75" i="4"/>
  <c r="T75" i="4"/>
  <c r="P75" i="4"/>
  <c r="L75" i="4"/>
  <c r="Y70" i="4"/>
  <c r="Y72" i="4" s="1"/>
  <c r="X70" i="4"/>
  <c r="T70" i="4"/>
  <c r="P70" i="4"/>
  <c r="L70" i="4"/>
  <c r="Y65" i="4"/>
  <c r="Y67" i="4" s="1"/>
  <c r="X65" i="4"/>
  <c r="T65" i="4"/>
  <c r="P65" i="4"/>
  <c r="L65" i="4"/>
  <c r="Y43" i="4"/>
  <c r="X43" i="4"/>
  <c r="T43" i="4"/>
  <c r="Z43" i="4" s="1"/>
  <c r="P43" i="4"/>
  <c r="L43" i="4"/>
  <c r="Y38" i="4"/>
  <c r="Y40" i="4" s="1"/>
  <c r="X38" i="4"/>
  <c r="T38" i="4"/>
  <c r="P38" i="4"/>
  <c r="L38" i="4"/>
  <c r="Y33" i="4"/>
  <c r="Y35" i="4" s="1"/>
  <c r="X33" i="4"/>
  <c r="T33" i="4"/>
  <c r="Z33" i="4" s="1"/>
  <c r="Z35" i="4" s="1"/>
  <c r="P33" i="4"/>
  <c r="L33" i="4"/>
  <c r="Y28" i="4"/>
  <c r="Y30" i="4" s="1"/>
  <c r="X28" i="4"/>
  <c r="T28" i="4"/>
  <c r="P28" i="4"/>
  <c r="L28" i="4"/>
  <c r="Y23" i="4"/>
  <c r="Y25" i="4" s="1"/>
  <c r="X23" i="4"/>
  <c r="T23" i="4"/>
  <c r="Z23" i="4" s="1"/>
  <c r="Z25" i="4" s="1"/>
  <c r="P23" i="4"/>
  <c r="G23" i="4"/>
  <c r="L23" i="4"/>
  <c r="X18" i="4"/>
  <c r="T18" i="4"/>
  <c r="P18" i="4"/>
  <c r="L18" i="4"/>
  <c r="X14" i="4"/>
  <c r="T14" i="4"/>
  <c r="P14" i="4"/>
  <c r="D151" i="7"/>
  <c r="D153" i="7" s="1"/>
  <c r="Y91" i="5" l="1"/>
  <c r="Y93" i="5"/>
  <c r="Z270" i="1"/>
  <c r="K25" i="8"/>
  <c r="AA26" i="8" s="1"/>
  <c r="E56" i="7"/>
  <c r="E58" i="7" s="1"/>
  <c r="Z289" i="1"/>
  <c r="Z282" i="1"/>
  <c r="Z43" i="5"/>
  <c r="Z45" i="5" s="1"/>
  <c r="Y82" i="3"/>
  <c r="D131" i="7" s="1"/>
  <c r="D133" i="7" s="1"/>
  <c r="Y46" i="3"/>
  <c r="Y212" i="1"/>
  <c r="Y195" i="1"/>
  <c r="Z111" i="1"/>
  <c r="Z212" i="1"/>
  <c r="E31" i="7" s="1"/>
  <c r="E33" i="7" s="1"/>
  <c r="Z250" i="1"/>
  <c r="E41" i="7" s="1"/>
  <c r="E43" i="7" s="1"/>
  <c r="Y57" i="5"/>
  <c r="Y59" i="5" s="1"/>
  <c r="Y80" i="5"/>
  <c r="Y82" i="5" s="1"/>
  <c r="D166" i="7"/>
  <c r="D168" i="7" s="1"/>
  <c r="Y52" i="4"/>
  <c r="D141" i="7" s="1"/>
  <c r="D143" i="7" s="1"/>
  <c r="Y99" i="4"/>
  <c r="Y101" i="4" s="1"/>
  <c r="Z99" i="3"/>
  <c r="Z101" i="3" s="1"/>
  <c r="D136" i="7"/>
  <c r="D138" i="7" s="1"/>
  <c r="Z180" i="1"/>
  <c r="E26" i="7" s="1"/>
  <c r="E28" i="7" s="1"/>
  <c r="Z148" i="1"/>
  <c r="E21" i="7" s="1"/>
  <c r="E23" i="7" s="1"/>
  <c r="Y148" i="1"/>
  <c r="D21" i="7" s="1"/>
  <c r="D23" i="7" s="1"/>
  <c r="E36" i="7"/>
  <c r="E38" i="7" s="1"/>
  <c r="D51" i="7"/>
  <c r="D53" i="7" s="1"/>
  <c r="D16" i="7"/>
  <c r="D18" i="7" s="1"/>
  <c r="E46" i="7"/>
  <c r="E48" i="7" s="1"/>
  <c r="Z61" i="5"/>
  <c r="Z63" i="5" s="1"/>
  <c r="Z65" i="4"/>
  <c r="Z67" i="4" s="1"/>
  <c r="Z75" i="4"/>
  <c r="Z77" i="4" s="1"/>
  <c r="Z85" i="4"/>
  <c r="Z87" i="4" s="1"/>
  <c r="D146" i="7"/>
  <c r="D148" i="7" s="1"/>
  <c r="Z88" i="5"/>
  <c r="Z39" i="5"/>
  <c r="Z41" i="5" s="1"/>
  <c r="Z65" i="5"/>
  <c r="Z67" i="5" s="1"/>
  <c r="D161" i="7"/>
  <c r="D163" i="7" s="1"/>
  <c r="Z48" i="5"/>
  <c r="Z80" i="4"/>
  <c r="Z82" i="4" s="1"/>
  <c r="Z90" i="4"/>
  <c r="Z14" i="4"/>
  <c r="Z16" i="4" s="1"/>
  <c r="Z70" i="4"/>
  <c r="Z72" i="4" s="1"/>
  <c r="Z18" i="3"/>
  <c r="Z20" i="3" s="1"/>
  <c r="Z23" i="3"/>
  <c r="Z25" i="3" s="1"/>
  <c r="D126" i="7"/>
  <c r="D128" i="7" s="1"/>
  <c r="Z44" i="3"/>
  <c r="Z33" i="3"/>
  <c r="Z28" i="3"/>
  <c r="Z30" i="3" s="1"/>
  <c r="Z14" i="3"/>
  <c r="Z16" i="3" s="1"/>
  <c r="Z51" i="1"/>
  <c r="Z53" i="1" s="1"/>
  <c r="Z18" i="4"/>
  <c r="Z20" i="4" s="1"/>
  <c r="Z28" i="4"/>
  <c r="Z30" i="4" s="1"/>
  <c r="Z38" i="4"/>
  <c r="X350" i="2"/>
  <c r="T350" i="2"/>
  <c r="P350" i="2"/>
  <c r="L350" i="2"/>
  <c r="G350" i="2"/>
  <c r="Y350" i="2" s="1"/>
  <c r="X319" i="2"/>
  <c r="T319" i="2"/>
  <c r="P319" i="2"/>
  <c r="L319" i="2"/>
  <c r="G319" i="2"/>
  <c r="Y319" i="2" s="1"/>
  <c r="X314" i="2"/>
  <c r="T314" i="2"/>
  <c r="P314" i="2"/>
  <c r="L314" i="2"/>
  <c r="G314" i="2"/>
  <c r="Y314" i="2" s="1"/>
  <c r="Y316" i="2" s="1"/>
  <c r="X309" i="2"/>
  <c r="T309" i="2"/>
  <c r="P309" i="2"/>
  <c r="L309" i="2"/>
  <c r="G309" i="2"/>
  <c r="Y309" i="2" s="1"/>
  <c r="Y311" i="2" s="1"/>
  <c r="X304" i="2"/>
  <c r="T304" i="2"/>
  <c r="P304" i="2"/>
  <c r="L304" i="2"/>
  <c r="G304" i="2"/>
  <c r="Y304" i="2" s="1"/>
  <c r="Y306" i="2" s="1"/>
  <c r="X299" i="2"/>
  <c r="T299" i="2"/>
  <c r="P299" i="2"/>
  <c r="L299" i="2"/>
  <c r="G299" i="2"/>
  <c r="Y299" i="2" s="1"/>
  <c r="Y301" i="2" s="1"/>
  <c r="X294" i="2"/>
  <c r="T294" i="2"/>
  <c r="P294" i="2"/>
  <c r="L294" i="2"/>
  <c r="G294" i="2"/>
  <c r="Y294" i="2" s="1"/>
  <c r="Y296" i="2" s="1"/>
  <c r="X282" i="2"/>
  <c r="T282" i="2"/>
  <c r="P282" i="2"/>
  <c r="L282" i="2"/>
  <c r="G282" i="2"/>
  <c r="Y282" i="2" s="1"/>
  <c r="X277" i="2"/>
  <c r="T277" i="2"/>
  <c r="P277" i="2"/>
  <c r="L277" i="2"/>
  <c r="G277" i="2"/>
  <c r="Y277" i="2" s="1"/>
  <c r="Y279" i="2" s="1"/>
  <c r="X272" i="2"/>
  <c r="T272" i="2"/>
  <c r="P272" i="2"/>
  <c r="G272" i="2"/>
  <c r="Y272" i="2" s="1"/>
  <c r="Y274" i="2" s="1"/>
  <c r="L272" i="2"/>
  <c r="X267" i="2"/>
  <c r="T267" i="2"/>
  <c r="P267" i="2"/>
  <c r="L267" i="2"/>
  <c r="G267" i="2"/>
  <c r="Y267" i="2" s="1"/>
  <c r="Y269" i="2" s="1"/>
  <c r="X246" i="2"/>
  <c r="T246" i="2"/>
  <c r="P246" i="2"/>
  <c r="L246" i="2"/>
  <c r="G246" i="2"/>
  <c r="Y246" i="2" s="1"/>
  <c r="X241" i="2"/>
  <c r="T241" i="2"/>
  <c r="P241" i="2"/>
  <c r="L241" i="2"/>
  <c r="G241" i="2"/>
  <c r="Y241" i="2" s="1"/>
  <c r="Y243" i="2" s="1"/>
  <c r="X236" i="2"/>
  <c r="T236" i="2"/>
  <c r="P236" i="2"/>
  <c r="L236" i="2"/>
  <c r="G236" i="2"/>
  <c r="Y236" i="2" s="1"/>
  <c r="Y238" i="2" s="1"/>
  <c r="X231" i="2"/>
  <c r="T231" i="2"/>
  <c r="P231" i="2"/>
  <c r="L231" i="2"/>
  <c r="G231" i="2"/>
  <c r="Y231" i="2" s="1"/>
  <c r="Y233" i="2" s="1"/>
  <c r="X226" i="2"/>
  <c r="T226" i="2"/>
  <c r="P226" i="2"/>
  <c r="L226" i="2"/>
  <c r="G226" i="2"/>
  <c r="Y226" i="2" s="1"/>
  <c r="Y228" i="2" s="1"/>
  <c r="X221" i="2"/>
  <c r="T221" i="2"/>
  <c r="P221" i="2"/>
  <c r="L221" i="2"/>
  <c r="G221" i="2"/>
  <c r="Y221" i="2" s="1"/>
  <c r="Y223" i="2" s="1"/>
  <c r="X216" i="2"/>
  <c r="T216" i="2"/>
  <c r="P216" i="2"/>
  <c r="G216" i="2"/>
  <c r="Y216" i="2" s="1"/>
  <c r="Y218" i="2" s="1"/>
  <c r="L216" i="2"/>
  <c r="X211" i="2"/>
  <c r="T211" i="2"/>
  <c r="P211" i="2"/>
  <c r="L211" i="2"/>
  <c r="G211" i="2"/>
  <c r="Y211" i="2" s="1"/>
  <c r="X206" i="2"/>
  <c r="T206" i="2"/>
  <c r="P206" i="2"/>
  <c r="L206" i="2"/>
  <c r="G206" i="2"/>
  <c r="Y206" i="2" s="1"/>
  <c r="Y208" i="2" s="1"/>
  <c r="X202" i="2"/>
  <c r="T202" i="2"/>
  <c r="P202" i="2"/>
  <c r="L202" i="2"/>
  <c r="G202" i="2"/>
  <c r="Y202" i="2" s="1"/>
  <c r="Y204" i="2" s="1"/>
  <c r="X189" i="2"/>
  <c r="T189" i="2"/>
  <c r="P189" i="2"/>
  <c r="L189" i="2"/>
  <c r="G189" i="2"/>
  <c r="Y189" i="2" s="1"/>
  <c r="X184" i="2"/>
  <c r="T184" i="2"/>
  <c r="P184" i="2"/>
  <c r="L184" i="2"/>
  <c r="G184" i="2"/>
  <c r="Y184" i="2" s="1"/>
  <c r="Y186" i="2" s="1"/>
  <c r="X179" i="2"/>
  <c r="T179" i="2"/>
  <c r="P179" i="2"/>
  <c r="L179" i="2"/>
  <c r="G179" i="2"/>
  <c r="Y179" i="2" s="1"/>
  <c r="Y181" i="2" s="1"/>
  <c r="X174" i="2"/>
  <c r="T174" i="2"/>
  <c r="P174" i="2"/>
  <c r="L174" i="2"/>
  <c r="G174" i="2"/>
  <c r="Y174" i="2" s="1"/>
  <c r="Y176" i="2" s="1"/>
  <c r="X169" i="2"/>
  <c r="T169" i="2"/>
  <c r="P169" i="2"/>
  <c r="L169" i="2"/>
  <c r="G169" i="2"/>
  <c r="Y169" i="2" s="1"/>
  <c r="Y171" i="2" s="1"/>
  <c r="X164" i="2"/>
  <c r="T164" i="2"/>
  <c r="P164" i="2"/>
  <c r="L164" i="2"/>
  <c r="G164" i="2"/>
  <c r="Y164" i="2" s="1"/>
  <c r="Y166" i="2" s="1"/>
  <c r="X160" i="2"/>
  <c r="T160" i="2"/>
  <c r="P160" i="2"/>
  <c r="L160" i="2"/>
  <c r="G160" i="2"/>
  <c r="Y160" i="2" s="1"/>
  <c r="Y162" i="2" s="1"/>
  <c r="Y147" i="2"/>
  <c r="X147" i="2"/>
  <c r="T147" i="2"/>
  <c r="P147" i="2"/>
  <c r="L147" i="2"/>
  <c r="Y142" i="2"/>
  <c r="Y144" i="2" s="1"/>
  <c r="X142" i="2"/>
  <c r="T142" i="2"/>
  <c r="P142" i="2"/>
  <c r="L142" i="2"/>
  <c r="X137" i="2"/>
  <c r="T137" i="2"/>
  <c r="P137" i="2"/>
  <c r="L137" i="2"/>
  <c r="G137" i="2"/>
  <c r="Y137" i="2" s="1"/>
  <c r="Y139" i="2" s="1"/>
  <c r="X132" i="2"/>
  <c r="T132" i="2"/>
  <c r="P132" i="2"/>
  <c r="L132" i="2"/>
  <c r="G132" i="2"/>
  <c r="Y132" i="2" s="1"/>
  <c r="Y134" i="2" s="1"/>
  <c r="X128" i="2"/>
  <c r="T128" i="2"/>
  <c r="P128" i="2"/>
  <c r="L128" i="2"/>
  <c r="G128" i="2"/>
  <c r="Y128" i="2" s="1"/>
  <c r="Y130" i="2" s="1"/>
  <c r="Y115" i="2"/>
  <c r="X115" i="2"/>
  <c r="T115" i="2"/>
  <c r="P115" i="2"/>
  <c r="L115" i="2"/>
  <c r="Y110" i="2"/>
  <c r="Y112" i="2" s="1"/>
  <c r="X110" i="2"/>
  <c r="T110" i="2"/>
  <c r="P110" i="2"/>
  <c r="L110" i="2"/>
  <c r="Y105" i="2"/>
  <c r="Y107" i="2" s="1"/>
  <c r="X105" i="2"/>
  <c r="T105" i="2"/>
  <c r="P105" i="2"/>
  <c r="L105" i="2"/>
  <c r="Y100" i="2"/>
  <c r="Y102" i="2" s="1"/>
  <c r="X100" i="2"/>
  <c r="T100" i="2"/>
  <c r="P100" i="2"/>
  <c r="L100" i="2"/>
  <c r="Y95" i="2"/>
  <c r="Y97" i="2" s="1"/>
  <c r="X95" i="2"/>
  <c r="T95" i="2"/>
  <c r="P95" i="2"/>
  <c r="L95" i="2"/>
  <c r="Y90" i="2"/>
  <c r="Y92" i="2" s="1"/>
  <c r="X90" i="2"/>
  <c r="T90" i="2"/>
  <c r="P90" i="2"/>
  <c r="L90" i="2"/>
  <c r="Y85" i="2"/>
  <c r="X85" i="2"/>
  <c r="T85" i="2"/>
  <c r="P85" i="2"/>
  <c r="L85" i="2"/>
  <c r="Y80" i="2"/>
  <c r="X80" i="2"/>
  <c r="T80" i="2"/>
  <c r="P80" i="2"/>
  <c r="L80" i="2"/>
  <c r="Y75" i="2"/>
  <c r="Y77" i="2" s="1"/>
  <c r="X75" i="2"/>
  <c r="T75" i="2"/>
  <c r="P75" i="2"/>
  <c r="L75" i="2"/>
  <c r="X71" i="2"/>
  <c r="T71" i="2"/>
  <c r="P71" i="2"/>
  <c r="L71" i="2"/>
  <c r="G71" i="2"/>
  <c r="Y71" i="2" s="1"/>
  <c r="Y73" i="2" s="1"/>
  <c r="Y58" i="2"/>
  <c r="X58" i="2"/>
  <c r="T58" i="2"/>
  <c r="P58" i="2"/>
  <c r="L58" i="2"/>
  <c r="Y53" i="2"/>
  <c r="Y55" i="2" s="1"/>
  <c r="X53" i="2"/>
  <c r="T53" i="2"/>
  <c r="P53" i="2"/>
  <c r="L53" i="2"/>
  <c r="Y48" i="2"/>
  <c r="Y50" i="2" s="1"/>
  <c r="X48" i="2"/>
  <c r="T48" i="2"/>
  <c r="P48" i="2"/>
  <c r="L48" i="2"/>
  <c r="Y43" i="2"/>
  <c r="Y45" i="2" s="1"/>
  <c r="X43" i="2"/>
  <c r="T43" i="2"/>
  <c r="L43" i="2"/>
  <c r="Y38" i="2"/>
  <c r="Y40" i="2" s="1"/>
  <c r="X38" i="2"/>
  <c r="T38" i="2"/>
  <c r="P38" i="2"/>
  <c r="L38" i="2"/>
  <c r="Y33" i="2"/>
  <c r="Y35" i="2" s="1"/>
  <c r="X33" i="2"/>
  <c r="T33" i="2"/>
  <c r="P33" i="2"/>
  <c r="L33" i="2"/>
  <c r="X28" i="2"/>
  <c r="T28" i="2"/>
  <c r="P28" i="2"/>
  <c r="L28" i="2"/>
  <c r="Y23" i="2"/>
  <c r="X23" i="2"/>
  <c r="T23" i="2"/>
  <c r="P23" i="2"/>
  <c r="L23" i="2"/>
  <c r="Y18" i="2"/>
  <c r="Y20" i="2" s="1"/>
  <c r="X18" i="2"/>
  <c r="T18" i="2"/>
  <c r="P18" i="2"/>
  <c r="L18" i="2"/>
  <c r="Y14" i="2"/>
  <c r="Y16" i="2" s="1"/>
  <c r="X14" i="2"/>
  <c r="T14" i="2"/>
  <c r="P14" i="2"/>
  <c r="L14" i="2"/>
  <c r="X31" i="1"/>
  <c r="T31" i="1"/>
  <c r="P31" i="1"/>
  <c r="L31" i="1"/>
  <c r="G31" i="1"/>
  <c r="Y31" i="1" s="1"/>
  <c r="R7" i="8" s="1"/>
  <c r="X26" i="1"/>
  <c r="T26" i="1"/>
  <c r="P26" i="1"/>
  <c r="L26" i="1"/>
  <c r="G26" i="1"/>
  <c r="Y26" i="1" s="1"/>
  <c r="B16" i="8" s="1"/>
  <c r="X21" i="1"/>
  <c r="T21" i="1"/>
  <c r="P21" i="1"/>
  <c r="L21" i="1"/>
  <c r="G21" i="1"/>
  <c r="Y21" i="1" s="1"/>
  <c r="Y17" i="1"/>
  <c r="Y19" i="1" s="1"/>
  <c r="X17" i="1"/>
  <c r="T17" i="1"/>
  <c r="P17" i="1"/>
  <c r="L17" i="1"/>
  <c r="Y13" i="1"/>
  <c r="Y15" i="1" s="1"/>
  <c r="T13" i="1"/>
  <c r="P13" i="1"/>
  <c r="L13" i="1"/>
  <c r="D121" i="7" l="1"/>
  <c r="D123" i="7" s="1"/>
  <c r="Y96" i="5"/>
  <c r="K9" i="6" s="1"/>
  <c r="Y25" i="2"/>
  <c r="D25" i="8"/>
  <c r="T26" i="8" s="1"/>
  <c r="Y82" i="2"/>
  <c r="F25" i="8"/>
  <c r="V26" i="8" s="1"/>
  <c r="Y213" i="2"/>
  <c r="H25" i="8"/>
  <c r="X26" i="8" s="1"/>
  <c r="Z57" i="5"/>
  <c r="Z59" i="5" s="1"/>
  <c r="Y84" i="3"/>
  <c r="L10" i="6"/>
  <c r="K10" i="6"/>
  <c r="K11" i="6" s="1"/>
  <c r="G10" i="6"/>
  <c r="Y54" i="4"/>
  <c r="Y104" i="4"/>
  <c r="I9" i="6" s="1"/>
  <c r="Z52" i="4"/>
  <c r="E141" i="7" s="1"/>
  <c r="E143" i="7" s="1"/>
  <c r="Z40" i="4"/>
  <c r="Z82" i="3"/>
  <c r="E131" i="7" s="1"/>
  <c r="E133" i="7" s="1"/>
  <c r="Z46" i="3"/>
  <c r="Y42" i="3"/>
  <c r="Y104" i="3" s="1"/>
  <c r="X16" i="8"/>
  <c r="V16" i="8"/>
  <c r="Y87" i="2"/>
  <c r="Y67" i="2"/>
  <c r="Y69" i="2" s="1"/>
  <c r="Z314" i="2"/>
  <c r="Z316" i="2" s="1"/>
  <c r="Z99" i="4"/>
  <c r="Z101" i="4" s="1"/>
  <c r="E136" i="7"/>
  <c r="E138" i="7" s="1"/>
  <c r="E51" i="7"/>
  <c r="E53" i="7" s="1"/>
  <c r="Z79" i="1"/>
  <c r="E11" i="7" s="1"/>
  <c r="E13" i="7" s="1"/>
  <c r="Z26" i="1"/>
  <c r="C16" i="8" s="1"/>
  <c r="D31" i="7"/>
  <c r="D33" i="7" s="1"/>
  <c r="E16" i="7"/>
  <c r="E18" i="7" s="1"/>
  <c r="Y124" i="2"/>
  <c r="Y126" i="2" s="1"/>
  <c r="Y156" i="2"/>
  <c r="Y158" i="2" s="1"/>
  <c r="Y198" i="2"/>
  <c r="D76" i="7" s="1"/>
  <c r="D78" i="7" s="1"/>
  <c r="Y255" i="2"/>
  <c r="D81" i="7" s="1"/>
  <c r="D83" i="7" s="1"/>
  <c r="Y291" i="2"/>
  <c r="Y328" i="2"/>
  <c r="D106" i="7" s="1"/>
  <c r="D108" i="7" s="1"/>
  <c r="Z309" i="2"/>
  <c r="Z311" i="2" s="1"/>
  <c r="Z91" i="5"/>
  <c r="Z93" i="5" s="1"/>
  <c r="D111" i="7"/>
  <c r="E151" i="7"/>
  <c r="E153" i="7" s="1"/>
  <c r="Z80" i="5"/>
  <c r="Z40" i="3"/>
  <c r="E126" i="7" s="1"/>
  <c r="E128" i="7" s="1"/>
  <c r="Z236" i="2"/>
  <c r="Z238" i="2" s="1"/>
  <c r="Z267" i="2"/>
  <c r="Z269" i="2" s="1"/>
  <c r="Z350" i="2"/>
  <c r="E121" i="7" s="1"/>
  <c r="E123" i="7" s="1"/>
  <c r="Z189" i="2"/>
  <c r="Z202" i="2"/>
  <c r="Z204" i="2" s="1"/>
  <c r="Z294" i="2"/>
  <c r="Z296" i="2" s="1"/>
  <c r="Z282" i="2"/>
  <c r="Z231" i="2"/>
  <c r="Z233" i="2" s="1"/>
  <c r="Z184" i="2"/>
  <c r="Z186" i="2" s="1"/>
  <c r="Z17" i="1"/>
  <c r="Z19" i="1" s="1"/>
  <c r="Z13" i="1"/>
  <c r="Z15" i="1" s="1"/>
  <c r="Z21" i="1"/>
  <c r="Z31" i="1"/>
  <c r="S7" i="8" s="1"/>
  <c r="Z18" i="2"/>
  <c r="Z20" i="2" s="1"/>
  <c r="Z28" i="2"/>
  <c r="Z38" i="2"/>
  <c r="Z40" i="2" s="1"/>
  <c r="Z48" i="2"/>
  <c r="Z50" i="2" s="1"/>
  <c r="Z58" i="2"/>
  <c r="Z137" i="2"/>
  <c r="Z139" i="2" s="1"/>
  <c r="Z142" i="2"/>
  <c r="Z144" i="2" s="1"/>
  <c r="Z147" i="2"/>
  <c r="Z160" i="2"/>
  <c r="Z162" i="2" s="1"/>
  <c r="Z164" i="2"/>
  <c r="Z166" i="2" s="1"/>
  <c r="Z169" i="2"/>
  <c r="Z171" i="2" s="1"/>
  <c r="Z211" i="2"/>
  <c r="Z216" i="2"/>
  <c r="Z218" i="2" s="1"/>
  <c r="Z221" i="2"/>
  <c r="Z223" i="2" s="1"/>
  <c r="Z226" i="2"/>
  <c r="Z228" i="2" s="1"/>
  <c r="Z241" i="2"/>
  <c r="Z243" i="2" s="1"/>
  <c r="Z246" i="2"/>
  <c r="Z272" i="2"/>
  <c r="Z274" i="2" s="1"/>
  <c r="Z277" i="2"/>
  <c r="Z279" i="2" s="1"/>
  <c r="Z299" i="2"/>
  <c r="Z301" i="2" s="1"/>
  <c r="Z304" i="2"/>
  <c r="Z306" i="2" s="1"/>
  <c r="Z319" i="2"/>
  <c r="Z14" i="2"/>
  <c r="Z16" i="2" s="1"/>
  <c r="Z75" i="2"/>
  <c r="Z77" i="2" s="1"/>
  <c r="Z85" i="2"/>
  <c r="Z95" i="2"/>
  <c r="Z97" i="2" s="1"/>
  <c r="Z105" i="2"/>
  <c r="Z107" i="2" s="1"/>
  <c r="Z115" i="2"/>
  <c r="Z174" i="2"/>
  <c r="Z176" i="2" s="1"/>
  <c r="Z179" i="2"/>
  <c r="Z181" i="2" s="1"/>
  <c r="Z206" i="2"/>
  <c r="Z208" i="2" s="1"/>
  <c r="Z23" i="2"/>
  <c r="Z33" i="2"/>
  <c r="Z35" i="2" s="1"/>
  <c r="Z43" i="2"/>
  <c r="Z45" i="2" s="1"/>
  <c r="Z53" i="2"/>
  <c r="Z55" i="2" s="1"/>
  <c r="Z71" i="2"/>
  <c r="Z73" i="2" s="1"/>
  <c r="Z80" i="2"/>
  <c r="Z90" i="2"/>
  <c r="Z92" i="2" s="1"/>
  <c r="Z100" i="2"/>
  <c r="Z102" i="2" s="1"/>
  <c r="Z110" i="2"/>
  <c r="Z112" i="2" s="1"/>
  <c r="Z128" i="2"/>
  <c r="Z130" i="2" s="1"/>
  <c r="Z132" i="2"/>
  <c r="Z134" i="2" s="1"/>
  <c r="Y356" i="2" l="1"/>
  <c r="C9" i="6" s="1"/>
  <c r="Y98" i="5"/>
  <c r="Z82" i="2"/>
  <c r="G25" i="8"/>
  <c r="W26" i="8" s="1"/>
  <c r="Z25" i="2"/>
  <c r="E25" i="8"/>
  <c r="U26" i="8" s="1"/>
  <c r="Z213" i="2"/>
  <c r="I25" i="8"/>
  <c r="Y26" i="8" s="1"/>
  <c r="E161" i="7"/>
  <c r="E163" i="7" s="1"/>
  <c r="Z82" i="5"/>
  <c r="J10" i="6"/>
  <c r="Z84" i="3"/>
  <c r="Y106" i="4"/>
  <c r="I10" i="6"/>
  <c r="I11" i="6" s="1"/>
  <c r="Y106" i="3"/>
  <c r="Z54" i="4"/>
  <c r="Z42" i="3"/>
  <c r="Y330" i="2"/>
  <c r="D71" i="7"/>
  <c r="D73" i="7" s="1"/>
  <c r="D101" i="7"/>
  <c r="D103" i="7" s="1"/>
  <c r="Y293" i="2"/>
  <c r="Y257" i="2"/>
  <c r="Y16" i="8"/>
  <c r="Y200" i="2"/>
  <c r="D61" i="7"/>
  <c r="D63" i="7" s="1"/>
  <c r="W16" i="8"/>
  <c r="Z87" i="2"/>
  <c r="Z328" i="2"/>
  <c r="E106" i="7" s="1"/>
  <c r="E108" i="7" s="1"/>
  <c r="Z30" i="2"/>
  <c r="U16" i="8"/>
  <c r="Z67" i="2"/>
  <c r="E61" i="7" s="1"/>
  <c r="E63" i="7" s="1"/>
  <c r="E166" i="7"/>
  <c r="E168" i="7" s="1"/>
  <c r="Z96" i="5"/>
  <c r="G9" i="6"/>
  <c r="G11" i="6" s="1"/>
  <c r="Z124" i="2"/>
  <c r="Z255" i="2"/>
  <c r="Z156" i="2"/>
  <c r="E71" i="7" s="1"/>
  <c r="E73" i="7" s="1"/>
  <c r="Z291" i="2"/>
  <c r="Z198" i="2"/>
  <c r="E76" i="7" s="1"/>
  <c r="E78" i="7" s="1"/>
  <c r="E81" i="7"/>
  <c r="E83" i="7" s="1"/>
  <c r="E146" i="7"/>
  <c r="E148" i="7" s="1"/>
  <c r="Z104" i="4"/>
  <c r="D66" i="7"/>
  <c r="D68" i="7" s="1"/>
  <c r="L9" i="6" l="1"/>
  <c r="L11" i="6" s="1"/>
  <c r="Z98" i="5"/>
  <c r="Z106" i="4"/>
  <c r="E11" i="6"/>
  <c r="Y358" i="2"/>
  <c r="Z330" i="2"/>
  <c r="E101" i="7"/>
  <c r="E103" i="7" s="1"/>
  <c r="Z293" i="2"/>
  <c r="Z257" i="2"/>
  <c r="Z158" i="2"/>
  <c r="Z200" i="2"/>
  <c r="Z69" i="2"/>
  <c r="J9" i="6"/>
  <c r="J11" i="6" s="1"/>
  <c r="E66" i="7"/>
  <c r="E68" i="7" s="1"/>
  <c r="Z356" i="2"/>
  <c r="D9" i="6" s="1"/>
  <c r="Y20" i="5"/>
  <c r="Y25" i="5" s="1"/>
  <c r="G20" i="5"/>
  <c r="Y19" i="5"/>
  <c r="G19" i="5"/>
  <c r="X19" i="5" s="1"/>
  <c r="X253" i="1"/>
  <c r="T253" i="1"/>
  <c r="P253" i="1"/>
  <c r="L253" i="1"/>
  <c r="G253" i="1"/>
  <c r="Y253" i="1" s="1"/>
  <c r="D44" i="7" s="1"/>
  <c r="G266" i="1"/>
  <c r="Y266" i="1" s="1"/>
  <c r="G55" i="1"/>
  <c r="Y55" i="1" s="1"/>
  <c r="G55" i="4"/>
  <c r="Y55" i="4"/>
  <c r="X55" i="4"/>
  <c r="X266" i="1"/>
  <c r="T266" i="1"/>
  <c r="P266" i="1"/>
  <c r="L266" i="1"/>
  <c r="X209" i="2"/>
  <c r="T209" i="2"/>
  <c r="P209" i="2"/>
  <c r="L209" i="2"/>
  <c r="G209" i="2"/>
  <c r="Y209" i="2" s="1"/>
  <c r="G78" i="2"/>
  <c r="Y78" i="2" s="1"/>
  <c r="G21" i="2"/>
  <c r="Y21" i="2" s="1"/>
  <c r="G20" i="1"/>
  <c r="Y20" i="1" s="1"/>
  <c r="H10" i="6" l="1"/>
  <c r="Z266" i="1"/>
  <c r="Y79" i="1"/>
  <c r="Y57" i="1"/>
  <c r="Z209" i="2"/>
  <c r="Z253" i="1"/>
  <c r="E44" i="7" s="1"/>
  <c r="T20" i="5"/>
  <c r="X20" i="5"/>
  <c r="L20" i="5"/>
  <c r="P20" i="5"/>
  <c r="Y21" i="5"/>
  <c r="L19" i="5"/>
  <c r="P19" i="5"/>
  <c r="T19" i="5"/>
  <c r="Z19" i="5" s="1"/>
  <c r="L55" i="4"/>
  <c r="P55" i="4"/>
  <c r="T55" i="4"/>
  <c r="Z55" i="4" s="1"/>
  <c r="L78" i="2"/>
  <c r="P78" i="2"/>
  <c r="T78" i="2"/>
  <c r="X78" i="2"/>
  <c r="L21" i="2"/>
  <c r="P21" i="2"/>
  <c r="T21" i="2"/>
  <c r="X21" i="2"/>
  <c r="L20" i="1"/>
  <c r="P20" i="1"/>
  <c r="T20" i="1"/>
  <c r="X20" i="1"/>
  <c r="G349" i="2"/>
  <c r="Y349" i="2" s="1"/>
  <c r="D120" i="7" s="1"/>
  <c r="X349" i="2"/>
  <c r="T349" i="2"/>
  <c r="P349" i="2"/>
  <c r="L349" i="2"/>
  <c r="Z349" i="2" l="1"/>
  <c r="E120" i="7" s="1"/>
  <c r="D11" i="7"/>
  <c r="D13" i="7" s="1"/>
  <c r="D116" i="7"/>
  <c r="Z20" i="5"/>
  <c r="Z25" i="5" s="1"/>
  <c r="Z78" i="2"/>
  <c r="Z21" i="2"/>
  <c r="Z20" i="1"/>
  <c r="G95" i="4"/>
  <c r="Z21" i="5" l="1"/>
  <c r="L178" i="2"/>
  <c r="G178" i="2"/>
  <c r="P61" i="2"/>
  <c r="T165" i="1"/>
  <c r="E116" i="7" l="1"/>
  <c r="G215" i="1"/>
  <c r="Y215" i="1" s="1"/>
  <c r="D34" i="7" s="1"/>
  <c r="L215" i="1" l="1"/>
  <c r="P215" i="1"/>
  <c r="T215" i="1"/>
  <c r="X215" i="1"/>
  <c r="G285" i="1"/>
  <c r="X285" i="1" s="1"/>
  <c r="G278" i="1"/>
  <c r="X278" i="1" s="1"/>
  <c r="G275" i="1"/>
  <c r="X275" i="1" s="1"/>
  <c r="G271" i="1"/>
  <c r="X271" i="1" s="1"/>
  <c r="X262" i="1"/>
  <c r="T262" i="1"/>
  <c r="P262" i="1"/>
  <c r="L262" i="1"/>
  <c r="G262" i="1"/>
  <c r="Y262" i="1" s="1"/>
  <c r="G246" i="1"/>
  <c r="X246" i="1" s="1"/>
  <c r="G243" i="1"/>
  <c r="X243" i="1" s="1"/>
  <c r="G239" i="1"/>
  <c r="X239" i="1" s="1"/>
  <c r="G234" i="1"/>
  <c r="X234" i="1" s="1"/>
  <c r="G229" i="1"/>
  <c r="X229" i="1" s="1"/>
  <c r="G208" i="1"/>
  <c r="X208" i="1" s="1"/>
  <c r="G191" i="1"/>
  <c r="X191" i="1" s="1"/>
  <c r="G196" i="1"/>
  <c r="X196" i="1" s="1"/>
  <c r="G201" i="1"/>
  <c r="X201" i="1" s="1"/>
  <c r="G202" i="1"/>
  <c r="T202" i="1" s="1"/>
  <c r="G205" i="1"/>
  <c r="X205" i="1" s="1"/>
  <c r="G176" i="1"/>
  <c r="X176" i="1" s="1"/>
  <c r="G159" i="1"/>
  <c r="X159" i="1" s="1"/>
  <c r="G164" i="1"/>
  <c r="X164" i="1" s="1"/>
  <c r="G169" i="1"/>
  <c r="Y169" i="1" s="1"/>
  <c r="G173" i="1"/>
  <c r="X173" i="1" s="1"/>
  <c r="G174" i="1"/>
  <c r="G144" i="1"/>
  <c r="Y144" i="1" s="1"/>
  <c r="G122" i="1"/>
  <c r="Y122" i="1" s="1"/>
  <c r="G127" i="1"/>
  <c r="Y127" i="1" s="1"/>
  <c r="G132" i="1"/>
  <c r="Y132" i="1" s="1"/>
  <c r="G137" i="1"/>
  <c r="Y137" i="1" s="1"/>
  <c r="G141" i="1"/>
  <c r="Y141" i="1" s="1"/>
  <c r="G95" i="1"/>
  <c r="X95" i="1" s="1"/>
  <c r="G100" i="1"/>
  <c r="X100" i="1" s="1"/>
  <c r="G104" i="1"/>
  <c r="X104" i="1" s="1"/>
  <c r="G107" i="1"/>
  <c r="X107" i="1" s="1"/>
  <c r="G90" i="1"/>
  <c r="X90" i="1" s="1"/>
  <c r="G58" i="1"/>
  <c r="X58" i="1" s="1"/>
  <c r="G75" i="1"/>
  <c r="X75" i="1" s="1"/>
  <c r="G72" i="1"/>
  <c r="X72" i="1" s="1"/>
  <c r="G68" i="1"/>
  <c r="X68" i="1" s="1"/>
  <c r="G63" i="1"/>
  <c r="X63" i="1" s="1"/>
  <c r="G43" i="1"/>
  <c r="X43" i="1" s="1"/>
  <c r="G37" i="1"/>
  <c r="X37" i="1" s="1"/>
  <c r="G30" i="1"/>
  <c r="X30" i="1" s="1"/>
  <c r="G25" i="1"/>
  <c r="X25" i="1" s="1"/>
  <c r="G348" i="2"/>
  <c r="Y348" i="2" s="1"/>
  <c r="D117" i="7" s="1"/>
  <c r="D118" i="7" s="1"/>
  <c r="Y146" i="1" l="1"/>
  <c r="L348" i="2"/>
  <c r="T348" i="2"/>
  <c r="P348" i="2"/>
  <c r="X348" i="2"/>
  <c r="Z262" i="1"/>
  <c r="Z215" i="1"/>
  <c r="E34" i="7" s="1"/>
  <c r="D119" i="7"/>
  <c r="Y285" i="1"/>
  <c r="L285" i="1"/>
  <c r="P285" i="1"/>
  <c r="T285" i="1"/>
  <c r="Z285" i="1" s="1"/>
  <c r="Y271" i="1"/>
  <c r="Y275" i="1"/>
  <c r="J7" i="8" s="1"/>
  <c r="Y278" i="1"/>
  <c r="Y280" i="1" s="1"/>
  <c r="L278" i="1"/>
  <c r="P278" i="1"/>
  <c r="T278" i="1"/>
  <c r="Z278" i="1" s="1"/>
  <c r="L275" i="1"/>
  <c r="P275" i="1"/>
  <c r="T275" i="1"/>
  <c r="Z275" i="1" s="1"/>
  <c r="K7" i="8" s="1"/>
  <c r="L271" i="1"/>
  <c r="P271" i="1"/>
  <c r="T271" i="1"/>
  <c r="Z271" i="1" s="1"/>
  <c r="Y229" i="1"/>
  <c r="Y234" i="1"/>
  <c r="Y239" i="1"/>
  <c r="Y243" i="1"/>
  <c r="Y246" i="1"/>
  <c r="Y248" i="1" s="1"/>
  <c r="L246" i="1"/>
  <c r="P246" i="1"/>
  <c r="T246" i="1"/>
  <c r="Z246" i="1" s="1"/>
  <c r="L243" i="1"/>
  <c r="P243" i="1"/>
  <c r="T243" i="1"/>
  <c r="Z243" i="1" s="1"/>
  <c r="L239" i="1"/>
  <c r="P239" i="1"/>
  <c r="T239" i="1"/>
  <c r="Z239" i="1" s="1"/>
  <c r="L234" i="1"/>
  <c r="P234" i="1"/>
  <c r="T234" i="1"/>
  <c r="Z234" i="1" s="1"/>
  <c r="L229" i="1"/>
  <c r="P229" i="1"/>
  <c r="T229" i="1"/>
  <c r="Z229" i="1" s="1"/>
  <c r="T191" i="1"/>
  <c r="Z191" i="1" s="1"/>
  <c r="T208" i="1"/>
  <c r="Z208" i="1" s="1"/>
  <c r="T205" i="1"/>
  <c r="Z205" i="1" s="1"/>
  <c r="T201" i="1"/>
  <c r="Z201" i="1" s="1"/>
  <c r="T196" i="1"/>
  <c r="Z196" i="1" s="1"/>
  <c r="Y191" i="1"/>
  <c r="Y196" i="1"/>
  <c r="Y201" i="1"/>
  <c r="Y205" i="1"/>
  <c r="Y208" i="1"/>
  <c r="L208" i="1"/>
  <c r="P208" i="1"/>
  <c r="L205" i="1"/>
  <c r="P205" i="1"/>
  <c r="L201" i="1"/>
  <c r="P201" i="1"/>
  <c r="L196" i="1"/>
  <c r="P196" i="1"/>
  <c r="L191" i="1"/>
  <c r="P191" i="1"/>
  <c r="L169" i="1"/>
  <c r="P169" i="1"/>
  <c r="T169" i="1"/>
  <c r="X169" i="1"/>
  <c r="Y159" i="1"/>
  <c r="Y164" i="1"/>
  <c r="Y173" i="1"/>
  <c r="Y176" i="1"/>
  <c r="L176" i="1"/>
  <c r="P176" i="1"/>
  <c r="T176" i="1"/>
  <c r="Z176" i="1" s="1"/>
  <c r="L173" i="1"/>
  <c r="P173" i="1"/>
  <c r="T173" i="1"/>
  <c r="Z173" i="1" s="1"/>
  <c r="L164" i="1"/>
  <c r="P164" i="1"/>
  <c r="T164" i="1"/>
  <c r="Z164" i="1" s="1"/>
  <c r="L159" i="1"/>
  <c r="P159" i="1"/>
  <c r="T159" i="1"/>
  <c r="Z159" i="1" s="1"/>
  <c r="D19" i="7"/>
  <c r="Y90" i="1"/>
  <c r="Y95" i="1"/>
  <c r="Y100" i="1"/>
  <c r="Y104" i="1"/>
  <c r="Y107" i="1"/>
  <c r="X122" i="1"/>
  <c r="X144" i="1"/>
  <c r="X141" i="1"/>
  <c r="X137" i="1"/>
  <c r="X132" i="1"/>
  <c r="X127" i="1"/>
  <c r="L144" i="1"/>
  <c r="P144" i="1"/>
  <c r="T144" i="1"/>
  <c r="L141" i="1"/>
  <c r="P141" i="1"/>
  <c r="T141" i="1"/>
  <c r="L137" i="1"/>
  <c r="P137" i="1"/>
  <c r="T137" i="1"/>
  <c r="P132" i="1"/>
  <c r="T132" i="1"/>
  <c r="L127" i="1"/>
  <c r="P127" i="1"/>
  <c r="T127" i="1"/>
  <c r="L122" i="1"/>
  <c r="P122" i="1"/>
  <c r="T122" i="1"/>
  <c r="Z122" i="1" s="1"/>
  <c r="L107" i="1"/>
  <c r="P107" i="1"/>
  <c r="T107" i="1"/>
  <c r="Z107" i="1" s="1"/>
  <c r="L104" i="1"/>
  <c r="P104" i="1"/>
  <c r="T104" i="1"/>
  <c r="Z104" i="1" s="1"/>
  <c r="L100" i="1"/>
  <c r="P100" i="1"/>
  <c r="T100" i="1"/>
  <c r="Z100" i="1" s="1"/>
  <c r="L95" i="1"/>
  <c r="P95" i="1"/>
  <c r="T95" i="1"/>
  <c r="Z95" i="1" s="1"/>
  <c r="L90" i="1"/>
  <c r="P90" i="1"/>
  <c r="T90" i="1"/>
  <c r="Z90" i="1" s="1"/>
  <c r="Y75" i="1"/>
  <c r="L75" i="1"/>
  <c r="P75" i="1"/>
  <c r="T75" i="1"/>
  <c r="Z75" i="1" s="1"/>
  <c r="Y72" i="1"/>
  <c r="L72" i="1"/>
  <c r="P72" i="1"/>
  <c r="T72" i="1"/>
  <c r="Z72" i="1" s="1"/>
  <c r="Y68" i="1"/>
  <c r="L68" i="1"/>
  <c r="P68" i="1"/>
  <c r="T68" i="1"/>
  <c r="Z68" i="1" s="1"/>
  <c r="Y63" i="1"/>
  <c r="L63" i="1"/>
  <c r="P63" i="1"/>
  <c r="T63" i="1"/>
  <c r="Z63" i="1" s="1"/>
  <c r="Y58" i="1"/>
  <c r="L58" i="1"/>
  <c r="P58" i="1"/>
  <c r="T58" i="1"/>
  <c r="Z58" i="1" s="1"/>
  <c r="Y25" i="1"/>
  <c r="Y37" i="1"/>
  <c r="Y43" i="1"/>
  <c r="Y30" i="1"/>
  <c r="B7" i="8" s="1"/>
  <c r="L43" i="1"/>
  <c r="P43" i="1"/>
  <c r="T43" i="1"/>
  <c r="Z43" i="1" s="1"/>
  <c r="L37" i="1"/>
  <c r="P37" i="1"/>
  <c r="T37" i="1"/>
  <c r="Z37" i="1" s="1"/>
  <c r="L30" i="1"/>
  <c r="P30" i="1"/>
  <c r="T30" i="1"/>
  <c r="Z30" i="1" s="1"/>
  <c r="C7" i="8" s="1"/>
  <c r="L25" i="1"/>
  <c r="P25" i="1"/>
  <c r="T25" i="1"/>
  <c r="Z25" i="1" s="1"/>
  <c r="G324" i="2"/>
  <c r="X324" i="2" s="1"/>
  <c r="G321" i="2"/>
  <c r="X321" i="2" s="1"/>
  <c r="G317" i="2"/>
  <c r="X317" i="2" s="1"/>
  <c r="G312" i="2"/>
  <c r="X312" i="2" s="1"/>
  <c r="G302" i="2"/>
  <c r="X302" i="2" s="1"/>
  <c r="G307" i="2"/>
  <c r="X307" i="2" s="1"/>
  <c r="G287" i="2"/>
  <c r="X287" i="2" s="1"/>
  <c r="G284" i="2"/>
  <c r="X284" i="2" s="1"/>
  <c r="G280" i="2"/>
  <c r="X280" i="2" s="1"/>
  <c r="G275" i="2"/>
  <c r="X275" i="2" s="1"/>
  <c r="G270" i="2"/>
  <c r="X270" i="2" s="1"/>
  <c r="G258" i="2"/>
  <c r="X258" i="2" s="1"/>
  <c r="G224" i="2"/>
  <c r="Y224" i="2" s="1"/>
  <c r="G251" i="2"/>
  <c r="X251" i="2" s="1"/>
  <c r="G248" i="2"/>
  <c r="X248" i="2" s="1"/>
  <c r="G244" i="2"/>
  <c r="X244" i="2" s="1"/>
  <c r="G239" i="2"/>
  <c r="X239" i="2" s="1"/>
  <c r="G234" i="2"/>
  <c r="X234" i="2" s="1"/>
  <c r="G229" i="2"/>
  <c r="X229" i="2" s="1"/>
  <c r="G219" i="2"/>
  <c r="X219" i="2" s="1"/>
  <c r="G214" i="2"/>
  <c r="Y214" i="2" s="1"/>
  <c r="G215" i="2"/>
  <c r="G194" i="2"/>
  <c r="X194" i="2" s="1"/>
  <c r="G167" i="2"/>
  <c r="X167" i="2" s="1"/>
  <c r="G172" i="2"/>
  <c r="X172" i="2" s="1"/>
  <c r="G177" i="2"/>
  <c r="X177" i="2" s="1"/>
  <c r="G182" i="2"/>
  <c r="X182" i="2" s="1"/>
  <c r="G187" i="2"/>
  <c r="X187" i="2" s="1"/>
  <c r="G191" i="2"/>
  <c r="X191" i="2" s="1"/>
  <c r="G152" i="2"/>
  <c r="X152" i="2" s="1"/>
  <c r="G149" i="2"/>
  <c r="X149" i="2" s="1"/>
  <c r="G145" i="2"/>
  <c r="X145" i="2" s="1"/>
  <c r="G140" i="2"/>
  <c r="X140" i="2" s="1"/>
  <c r="G135" i="2"/>
  <c r="X135" i="2" s="1"/>
  <c r="G98" i="2"/>
  <c r="Y98" i="2" s="1"/>
  <c r="G99" i="2"/>
  <c r="G120" i="2"/>
  <c r="X120" i="2" s="1"/>
  <c r="G117" i="2"/>
  <c r="X117" i="2" s="1"/>
  <c r="G113" i="2"/>
  <c r="X113" i="2" s="1"/>
  <c r="G108" i="2"/>
  <c r="X108" i="2" s="1"/>
  <c r="G103" i="2"/>
  <c r="X103" i="2" s="1"/>
  <c r="G93" i="2"/>
  <c r="X93" i="2" s="1"/>
  <c r="G88" i="2"/>
  <c r="X88" i="2" s="1"/>
  <c r="G83" i="2"/>
  <c r="X83" i="2" s="1"/>
  <c r="Y109" i="1" l="1"/>
  <c r="Y178" i="1"/>
  <c r="Y210" i="1"/>
  <c r="S8" i="8"/>
  <c r="Z45" i="1"/>
  <c r="E4" i="7" s="1"/>
  <c r="R8" i="8"/>
  <c r="Y45" i="1"/>
  <c r="D4" i="7" s="1"/>
  <c r="Y77" i="1"/>
  <c r="D9" i="7" s="1"/>
  <c r="Z210" i="1"/>
  <c r="Z248" i="1"/>
  <c r="X98" i="2"/>
  <c r="Z348" i="2"/>
  <c r="P224" i="2"/>
  <c r="L224" i="2"/>
  <c r="T224" i="2"/>
  <c r="Z77" i="1"/>
  <c r="Z109" i="1"/>
  <c r="E14" i="7" s="1"/>
  <c r="D14" i="7"/>
  <c r="D24" i="7"/>
  <c r="D39" i="7"/>
  <c r="D29" i="7"/>
  <c r="P98" i="2"/>
  <c r="L98" i="2"/>
  <c r="T98" i="2"/>
  <c r="D49" i="7"/>
  <c r="X224" i="2"/>
  <c r="D54" i="7"/>
  <c r="E54" i="7"/>
  <c r="Z280" i="1"/>
  <c r="E49" i="7" s="1"/>
  <c r="E39" i="7"/>
  <c r="E29" i="7"/>
  <c r="Z169" i="1"/>
  <c r="E9" i="7"/>
  <c r="Z127" i="1"/>
  <c r="Z132" i="1"/>
  <c r="Z137" i="1"/>
  <c r="Z141" i="1"/>
  <c r="Z144" i="1"/>
  <c r="Y302" i="2"/>
  <c r="Y307" i="2"/>
  <c r="Y312" i="2"/>
  <c r="Y317" i="2"/>
  <c r="Y321" i="2"/>
  <c r="Y324" i="2"/>
  <c r="L324" i="2"/>
  <c r="P324" i="2"/>
  <c r="T324" i="2"/>
  <c r="Z324" i="2" s="1"/>
  <c r="L321" i="2"/>
  <c r="P321" i="2"/>
  <c r="T321" i="2"/>
  <c r="Z321" i="2" s="1"/>
  <c r="L317" i="2"/>
  <c r="P317" i="2"/>
  <c r="T317" i="2"/>
  <c r="Z317" i="2" s="1"/>
  <c r="L312" i="2"/>
  <c r="P312" i="2"/>
  <c r="T312" i="2"/>
  <c r="Z312" i="2" s="1"/>
  <c r="L307" i="2"/>
  <c r="P307" i="2"/>
  <c r="T307" i="2"/>
  <c r="Z307" i="2" s="1"/>
  <c r="L302" i="2"/>
  <c r="P302" i="2"/>
  <c r="T302" i="2"/>
  <c r="Z302" i="2" s="1"/>
  <c r="Y270" i="2"/>
  <c r="Y275" i="2"/>
  <c r="Y280" i="2"/>
  <c r="Y284" i="2"/>
  <c r="Y287" i="2"/>
  <c r="L287" i="2"/>
  <c r="P287" i="2"/>
  <c r="T287" i="2"/>
  <c r="Z287" i="2" s="1"/>
  <c r="L284" i="2"/>
  <c r="P284" i="2"/>
  <c r="T284" i="2"/>
  <c r="Z284" i="2" s="1"/>
  <c r="L280" i="2"/>
  <c r="P280" i="2"/>
  <c r="T280" i="2"/>
  <c r="Z280" i="2" s="1"/>
  <c r="L275" i="2"/>
  <c r="P275" i="2"/>
  <c r="T275" i="2"/>
  <c r="Z275" i="2" s="1"/>
  <c r="L270" i="2"/>
  <c r="P270" i="2"/>
  <c r="T270" i="2"/>
  <c r="Z270" i="2" s="1"/>
  <c r="Y258" i="2"/>
  <c r="L258" i="2"/>
  <c r="P258" i="2"/>
  <c r="T258" i="2"/>
  <c r="Z258" i="2" s="1"/>
  <c r="L214" i="2"/>
  <c r="P214" i="2"/>
  <c r="T214" i="2"/>
  <c r="X214" i="2"/>
  <c r="Y219" i="2"/>
  <c r="H7" i="8" s="1"/>
  <c r="Y229" i="2"/>
  <c r="Y234" i="2"/>
  <c r="Y239" i="2"/>
  <c r="Y244" i="2"/>
  <c r="Y248" i="2"/>
  <c r="Y251" i="2"/>
  <c r="L251" i="2"/>
  <c r="P251" i="2"/>
  <c r="T251" i="2"/>
  <c r="Z251" i="2" s="1"/>
  <c r="L248" i="2"/>
  <c r="P248" i="2"/>
  <c r="T248" i="2"/>
  <c r="Z248" i="2" s="1"/>
  <c r="L244" i="2"/>
  <c r="P244" i="2"/>
  <c r="T244" i="2"/>
  <c r="Z244" i="2" s="1"/>
  <c r="L239" i="2"/>
  <c r="P239" i="2"/>
  <c r="T239" i="2"/>
  <c r="Z239" i="2" s="1"/>
  <c r="L234" i="2"/>
  <c r="P234" i="2"/>
  <c r="T234" i="2"/>
  <c r="Z234" i="2" s="1"/>
  <c r="L229" i="2"/>
  <c r="P229" i="2"/>
  <c r="T229" i="2"/>
  <c r="Z229" i="2" s="1"/>
  <c r="L219" i="2"/>
  <c r="P219" i="2"/>
  <c r="T219" i="2"/>
  <c r="Z219" i="2" s="1"/>
  <c r="I7" i="8" s="1"/>
  <c r="Y135" i="2"/>
  <c r="Y140" i="2"/>
  <c r="Y145" i="2"/>
  <c r="Y149" i="2"/>
  <c r="Y152" i="2"/>
  <c r="Y167" i="2"/>
  <c r="Y172" i="2"/>
  <c r="Y177" i="2"/>
  <c r="Y182" i="2"/>
  <c r="Y187" i="2"/>
  <c r="Y191" i="2"/>
  <c r="Y194" i="2"/>
  <c r="L194" i="2"/>
  <c r="P194" i="2"/>
  <c r="T194" i="2"/>
  <c r="Z194" i="2" s="1"/>
  <c r="L191" i="2"/>
  <c r="P191" i="2"/>
  <c r="T191" i="2"/>
  <c r="Z191" i="2" s="1"/>
  <c r="L187" i="2"/>
  <c r="P187" i="2"/>
  <c r="T187" i="2"/>
  <c r="Z187" i="2" s="1"/>
  <c r="L182" i="2"/>
  <c r="P182" i="2"/>
  <c r="T182" i="2"/>
  <c r="Z182" i="2" s="1"/>
  <c r="L177" i="2"/>
  <c r="P177" i="2"/>
  <c r="T177" i="2"/>
  <c r="Z177" i="2" s="1"/>
  <c r="L172" i="2"/>
  <c r="P172" i="2"/>
  <c r="T172" i="2"/>
  <c r="Z172" i="2" s="1"/>
  <c r="L167" i="2"/>
  <c r="P167" i="2"/>
  <c r="T167" i="2"/>
  <c r="Z167" i="2" s="1"/>
  <c r="L152" i="2"/>
  <c r="P152" i="2"/>
  <c r="T152" i="2"/>
  <c r="Z152" i="2" s="1"/>
  <c r="L149" i="2"/>
  <c r="P149" i="2"/>
  <c r="T149" i="2"/>
  <c r="Z149" i="2" s="1"/>
  <c r="L145" i="2"/>
  <c r="P145" i="2"/>
  <c r="T145" i="2"/>
  <c r="Z145" i="2" s="1"/>
  <c r="L140" i="2"/>
  <c r="P140" i="2"/>
  <c r="T140" i="2"/>
  <c r="Z140" i="2" s="1"/>
  <c r="L135" i="2"/>
  <c r="P135" i="2"/>
  <c r="T135" i="2"/>
  <c r="Z135" i="2" s="1"/>
  <c r="Y83" i="2"/>
  <c r="Y88" i="2"/>
  <c r="F7" i="8" s="1"/>
  <c r="Y93" i="2"/>
  <c r="Y103" i="2"/>
  <c r="Y108" i="2"/>
  <c r="Y113" i="2"/>
  <c r="Y117" i="2"/>
  <c r="Y120" i="2"/>
  <c r="L120" i="2"/>
  <c r="P120" i="2"/>
  <c r="T120" i="2"/>
  <c r="Z120" i="2" s="1"/>
  <c r="L117" i="2"/>
  <c r="P117" i="2"/>
  <c r="T117" i="2"/>
  <c r="Z117" i="2" s="1"/>
  <c r="L113" i="2"/>
  <c r="P113" i="2"/>
  <c r="T113" i="2"/>
  <c r="Z113" i="2" s="1"/>
  <c r="L108" i="2"/>
  <c r="P108" i="2"/>
  <c r="T108" i="2"/>
  <c r="Z108" i="2" s="1"/>
  <c r="L103" i="2"/>
  <c r="P103" i="2"/>
  <c r="T103" i="2"/>
  <c r="Z103" i="2" s="1"/>
  <c r="L93" i="2"/>
  <c r="P93" i="2"/>
  <c r="T93" i="2"/>
  <c r="Z93" i="2" s="1"/>
  <c r="L88" i="2"/>
  <c r="P88" i="2"/>
  <c r="T88" i="2"/>
  <c r="Z88" i="2" s="1"/>
  <c r="G7" i="8" s="1"/>
  <c r="L83" i="2"/>
  <c r="P83" i="2"/>
  <c r="T83" i="2"/>
  <c r="Z83" i="2" s="1"/>
  <c r="G31" i="2"/>
  <c r="X31" i="2" s="1"/>
  <c r="G36" i="2"/>
  <c r="X36" i="2" s="1"/>
  <c r="G41" i="2"/>
  <c r="X41" i="2" s="1"/>
  <c r="G46" i="2"/>
  <c r="X46" i="2" s="1"/>
  <c r="G51" i="2"/>
  <c r="X51" i="2" s="1"/>
  <c r="G56" i="2"/>
  <c r="X56" i="2" s="1"/>
  <c r="G60" i="2"/>
  <c r="X60" i="2" s="1"/>
  <c r="G63" i="2"/>
  <c r="X63" i="2" s="1"/>
  <c r="G26" i="2"/>
  <c r="X26" i="2" s="1"/>
  <c r="Y95" i="3"/>
  <c r="Y92" i="3"/>
  <c r="G95" i="3"/>
  <c r="X95" i="3" s="1"/>
  <c r="G92" i="3"/>
  <c r="X92" i="3" s="1"/>
  <c r="G78" i="3"/>
  <c r="X78" i="3" s="1"/>
  <c r="G75" i="3"/>
  <c r="X75" i="3" s="1"/>
  <c r="G71" i="3"/>
  <c r="X71" i="3" s="1"/>
  <c r="G66" i="3"/>
  <c r="X66" i="3" s="1"/>
  <c r="G61" i="3"/>
  <c r="X61" i="3" s="1"/>
  <c r="G56" i="3"/>
  <c r="X56" i="3" s="1"/>
  <c r="G57" i="3"/>
  <c r="G51" i="3"/>
  <c r="X51" i="3" s="1"/>
  <c r="G36" i="3"/>
  <c r="X36" i="3" s="1"/>
  <c r="G31" i="3"/>
  <c r="X31" i="3" s="1"/>
  <c r="G26" i="3"/>
  <c r="X26" i="3" s="1"/>
  <c r="G21" i="3"/>
  <c r="X21" i="3" s="1"/>
  <c r="Y95" i="4"/>
  <c r="Y92" i="4"/>
  <c r="Y88" i="4"/>
  <c r="Y83" i="4"/>
  <c r="Y78" i="4"/>
  <c r="Y73" i="4"/>
  <c r="Y68" i="4"/>
  <c r="G73" i="4"/>
  <c r="X73" i="4" s="1"/>
  <c r="G68" i="4"/>
  <c r="X68" i="4" s="1"/>
  <c r="Y56" i="4"/>
  <c r="Y57" i="4"/>
  <c r="Y59" i="4" s="1"/>
  <c r="G56" i="4"/>
  <c r="X56" i="4" s="1"/>
  <c r="G57" i="4"/>
  <c r="X57" i="4" s="1"/>
  <c r="Y48" i="4"/>
  <c r="Y45" i="4"/>
  <c r="Y41" i="4"/>
  <c r="Y36" i="4"/>
  <c r="Y31" i="4"/>
  <c r="Y26" i="4"/>
  <c r="Y21" i="4"/>
  <c r="X26" i="4"/>
  <c r="X21" i="4"/>
  <c r="X95" i="4"/>
  <c r="G92" i="4"/>
  <c r="X92" i="4" s="1"/>
  <c r="G88" i="4"/>
  <c r="X88" i="4" s="1"/>
  <c r="G83" i="4"/>
  <c r="X83" i="4" s="1"/>
  <c r="G78" i="4"/>
  <c r="X78" i="4" s="1"/>
  <c r="G48" i="4"/>
  <c r="X48" i="4" s="1"/>
  <c r="G45" i="4"/>
  <c r="X45" i="4" s="1"/>
  <c r="G41" i="4"/>
  <c r="X41" i="4" s="1"/>
  <c r="G36" i="4"/>
  <c r="X36" i="4" s="1"/>
  <c r="G31" i="4"/>
  <c r="X31" i="4" s="1"/>
  <c r="G26" i="4"/>
  <c r="T26" i="4" s="1"/>
  <c r="Z26" i="4" s="1"/>
  <c r="G21" i="4"/>
  <c r="T21" i="4" s="1"/>
  <c r="Z21" i="4" s="1"/>
  <c r="Y154" i="2" l="1"/>
  <c r="D69" i="7" s="1"/>
  <c r="Y253" i="2"/>
  <c r="Y122" i="2"/>
  <c r="D64" i="7" s="1"/>
  <c r="Y326" i="2"/>
  <c r="Z98" i="2"/>
  <c r="Z122" i="2" s="1"/>
  <c r="E64" i="7" s="1"/>
  <c r="Z146" i="1"/>
  <c r="Y290" i="1"/>
  <c r="Y50" i="4"/>
  <c r="Y97" i="4"/>
  <c r="Y102" i="4" s="1"/>
  <c r="I7" i="6" s="1"/>
  <c r="Y97" i="3"/>
  <c r="Z178" i="1"/>
  <c r="E24" i="7" s="1"/>
  <c r="Z154" i="2"/>
  <c r="Z196" i="2"/>
  <c r="E74" i="7" s="1"/>
  <c r="Z289" i="2"/>
  <c r="E99" i="7" s="1"/>
  <c r="Y289" i="2"/>
  <c r="D99" i="7" s="1"/>
  <c r="Z326" i="2"/>
  <c r="E119" i="7"/>
  <c r="E117" i="7"/>
  <c r="E118" i="7" s="1"/>
  <c r="D139" i="7"/>
  <c r="Y196" i="2"/>
  <c r="D109" i="7"/>
  <c r="D104" i="7"/>
  <c r="Z224" i="2"/>
  <c r="D79" i="7"/>
  <c r="E19" i="7"/>
  <c r="D74" i="7"/>
  <c r="D144" i="7"/>
  <c r="D134" i="7"/>
  <c r="Y51" i="3"/>
  <c r="Y56" i="3"/>
  <c r="Y61" i="3"/>
  <c r="Y66" i="3"/>
  <c r="Y71" i="3"/>
  <c r="Y75" i="3"/>
  <c r="Y78" i="3"/>
  <c r="E104" i="7"/>
  <c r="Z214" i="2"/>
  <c r="E69" i="7"/>
  <c r="Y26" i="2"/>
  <c r="Y31" i="2"/>
  <c r="D7" i="8" s="1"/>
  <c r="L7" i="8" s="1"/>
  <c r="Y36" i="2"/>
  <c r="Y41" i="2"/>
  <c r="Y46" i="2"/>
  <c r="Y51" i="2"/>
  <c r="Y56" i="2"/>
  <c r="Y60" i="2"/>
  <c r="Y63" i="2"/>
  <c r="L63" i="2"/>
  <c r="P63" i="2"/>
  <c r="T63" i="2"/>
  <c r="Z63" i="2" s="1"/>
  <c r="L60" i="2"/>
  <c r="P60" i="2"/>
  <c r="T60" i="2"/>
  <c r="Z60" i="2" s="1"/>
  <c r="L56" i="2"/>
  <c r="P56" i="2"/>
  <c r="T56" i="2"/>
  <c r="Z56" i="2" s="1"/>
  <c r="L51" i="2"/>
  <c r="P51" i="2"/>
  <c r="T51" i="2"/>
  <c r="Z51" i="2" s="1"/>
  <c r="L46" i="2"/>
  <c r="P46" i="2"/>
  <c r="T46" i="2"/>
  <c r="Z46" i="2" s="1"/>
  <c r="L41" i="2"/>
  <c r="P41" i="2"/>
  <c r="T41" i="2"/>
  <c r="Z41" i="2" s="1"/>
  <c r="L36" i="2"/>
  <c r="P36" i="2"/>
  <c r="T36" i="2"/>
  <c r="Z36" i="2" s="1"/>
  <c r="L31" i="2"/>
  <c r="P31" i="2"/>
  <c r="T31" i="2"/>
  <c r="Z31" i="2" s="1"/>
  <c r="E7" i="8" s="1"/>
  <c r="M7" i="8" s="1"/>
  <c r="L26" i="2"/>
  <c r="P26" i="2"/>
  <c r="T26" i="2"/>
  <c r="Z26" i="2" s="1"/>
  <c r="L95" i="3"/>
  <c r="P95" i="3"/>
  <c r="T95" i="3"/>
  <c r="Z95" i="3" s="1"/>
  <c r="L92" i="3"/>
  <c r="P92" i="3"/>
  <c r="T92" i="3"/>
  <c r="Z92" i="3" s="1"/>
  <c r="L78" i="3"/>
  <c r="P78" i="3"/>
  <c r="T78" i="3"/>
  <c r="Z78" i="3" s="1"/>
  <c r="L75" i="3"/>
  <c r="P75" i="3"/>
  <c r="T75" i="3"/>
  <c r="Z75" i="3" s="1"/>
  <c r="L71" i="3"/>
  <c r="P71" i="3"/>
  <c r="T71" i="3"/>
  <c r="Z71" i="3" s="1"/>
  <c r="L66" i="3"/>
  <c r="P66" i="3"/>
  <c r="T66" i="3"/>
  <c r="Z66" i="3" s="1"/>
  <c r="L61" i="3"/>
  <c r="P61" i="3"/>
  <c r="T61" i="3"/>
  <c r="Z61" i="3" s="1"/>
  <c r="L56" i="3"/>
  <c r="P56" i="3"/>
  <c r="T56" i="3"/>
  <c r="Z56" i="3" s="1"/>
  <c r="L51" i="3"/>
  <c r="P51" i="3"/>
  <c r="T51" i="3"/>
  <c r="Z51" i="3" s="1"/>
  <c r="Y21" i="3"/>
  <c r="Y26" i="3"/>
  <c r="Y31" i="3"/>
  <c r="Y36" i="3"/>
  <c r="L31" i="3"/>
  <c r="P31" i="3"/>
  <c r="T31" i="3"/>
  <c r="Z31" i="3" s="1"/>
  <c r="L36" i="3"/>
  <c r="P36" i="3"/>
  <c r="T36" i="3"/>
  <c r="Z36" i="3" s="1"/>
  <c r="L26" i="3"/>
  <c r="P26" i="3"/>
  <c r="T26" i="3"/>
  <c r="Z26" i="3" s="1"/>
  <c r="L21" i="3"/>
  <c r="P21" i="3"/>
  <c r="T21" i="3"/>
  <c r="Z21" i="3" s="1"/>
  <c r="L95" i="4"/>
  <c r="P95" i="4"/>
  <c r="T95" i="4"/>
  <c r="Z95" i="4" s="1"/>
  <c r="L92" i="4"/>
  <c r="P92" i="4"/>
  <c r="T92" i="4"/>
  <c r="Z92" i="4" s="1"/>
  <c r="L88" i="4"/>
  <c r="P88" i="4"/>
  <c r="T88" i="4"/>
  <c r="Z88" i="4" s="1"/>
  <c r="L83" i="4"/>
  <c r="P83" i="4"/>
  <c r="T83" i="4"/>
  <c r="Z83" i="4" s="1"/>
  <c r="L78" i="4"/>
  <c r="P78" i="4"/>
  <c r="T78" i="4"/>
  <c r="Z78" i="4" s="1"/>
  <c r="L73" i="4"/>
  <c r="P73" i="4"/>
  <c r="T73" i="4"/>
  <c r="Z73" i="4" s="1"/>
  <c r="L68" i="4"/>
  <c r="P68" i="4"/>
  <c r="T68" i="4"/>
  <c r="Z68" i="4" s="1"/>
  <c r="L56" i="4"/>
  <c r="P56" i="4"/>
  <c r="T56" i="4"/>
  <c r="Z56" i="4" s="1"/>
  <c r="L57" i="4"/>
  <c r="P57" i="4"/>
  <c r="T57" i="4"/>
  <c r="Z57" i="4" s="1"/>
  <c r="Z59" i="4" s="1"/>
  <c r="L48" i="4"/>
  <c r="P48" i="4"/>
  <c r="T48" i="4"/>
  <c r="Z48" i="4" s="1"/>
  <c r="L45" i="4"/>
  <c r="P45" i="4"/>
  <c r="T45" i="4"/>
  <c r="Z45" i="4" s="1"/>
  <c r="L41" i="4"/>
  <c r="P41" i="4"/>
  <c r="T41" i="4"/>
  <c r="Z41" i="4" s="1"/>
  <c r="L36" i="4"/>
  <c r="P36" i="4"/>
  <c r="T36" i="4"/>
  <c r="Z36" i="4" s="1"/>
  <c r="L31" i="4"/>
  <c r="P31" i="4"/>
  <c r="T31" i="4"/>
  <c r="Z31" i="4" s="1"/>
  <c r="L26" i="4"/>
  <c r="P26" i="4"/>
  <c r="L21" i="4"/>
  <c r="P21" i="4"/>
  <c r="Y76" i="5"/>
  <c r="Y75" i="5"/>
  <c r="Y72" i="5"/>
  <c r="Y68" i="5"/>
  <c r="G76" i="5"/>
  <c r="X76" i="5" s="1"/>
  <c r="G75" i="5"/>
  <c r="X75" i="5" s="1"/>
  <c r="G72" i="5"/>
  <c r="X72" i="5" s="1"/>
  <c r="G68" i="5"/>
  <c r="X68" i="5" s="1"/>
  <c r="Y53" i="5"/>
  <c r="Y50" i="5"/>
  <c r="Y46" i="5"/>
  <c r="G53" i="5"/>
  <c r="X53" i="5" s="1"/>
  <c r="G50" i="5"/>
  <c r="X50" i="5" s="1"/>
  <c r="G46" i="5"/>
  <c r="X46" i="5" s="1"/>
  <c r="E98" i="7"/>
  <c r="D98" i="7"/>
  <c r="E95" i="7"/>
  <c r="D95" i="7"/>
  <c r="E92" i="7"/>
  <c r="D92" i="7"/>
  <c r="E89" i="7"/>
  <c r="D89" i="7"/>
  <c r="E86" i="7"/>
  <c r="D86" i="7"/>
  <c r="Y80" i="3" l="1"/>
  <c r="Y65" i="2"/>
  <c r="D59" i="7" s="1"/>
  <c r="Z65" i="2"/>
  <c r="Z253" i="2"/>
  <c r="E79" i="7" s="1"/>
  <c r="Z290" i="1"/>
  <c r="Y55" i="5"/>
  <c r="Y78" i="5"/>
  <c r="D159" i="7" s="1"/>
  <c r="Z97" i="4"/>
  <c r="Z80" i="3"/>
  <c r="E129" i="7" s="1"/>
  <c r="Z50" i="4"/>
  <c r="E139" i="7" s="1"/>
  <c r="D129" i="7"/>
  <c r="D124" i="7"/>
  <c r="Z97" i="3"/>
  <c r="E109" i="7"/>
  <c r="Z38" i="3"/>
  <c r="L75" i="5"/>
  <c r="P75" i="5"/>
  <c r="T75" i="5"/>
  <c r="Z75" i="5" s="1"/>
  <c r="L76" i="5"/>
  <c r="P76" i="5"/>
  <c r="T76" i="5"/>
  <c r="Z76" i="5" s="1"/>
  <c r="L72" i="5"/>
  <c r="P72" i="5"/>
  <c r="T72" i="5"/>
  <c r="Z72" i="5" s="1"/>
  <c r="L68" i="5"/>
  <c r="P68" i="5"/>
  <c r="T68" i="5"/>
  <c r="Z68" i="5" s="1"/>
  <c r="L53" i="5"/>
  <c r="P53" i="5"/>
  <c r="T53" i="5"/>
  <c r="Z53" i="5" s="1"/>
  <c r="L50" i="5"/>
  <c r="P50" i="5"/>
  <c r="T50" i="5"/>
  <c r="Z50" i="5" s="1"/>
  <c r="L46" i="5"/>
  <c r="P46" i="5"/>
  <c r="T46" i="5"/>
  <c r="Z46" i="5" s="1"/>
  <c r="Y33" i="5"/>
  <c r="Y30" i="5"/>
  <c r="G33" i="5"/>
  <c r="X33" i="5" s="1"/>
  <c r="G30" i="5"/>
  <c r="X30" i="5" s="1"/>
  <c r="Y22" i="5"/>
  <c r="Y24" i="5" s="1"/>
  <c r="G22" i="5"/>
  <c r="X22" i="5" s="1"/>
  <c r="Y102" i="3" l="1"/>
  <c r="G7" i="6" s="1"/>
  <c r="Y354" i="2"/>
  <c r="C7" i="6" s="1"/>
  <c r="Z354" i="2"/>
  <c r="D7" i="6" s="1"/>
  <c r="Z55" i="5"/>
  <c r="Y35" i="5"/>
  <c r="D169" i="7" s="1"/>
  <c r="Z78" i="5"/>
  <c r="E59" i="7"/>
  <c r="D149" i="7"/>
  <c r="E124" i="7"/>
  <c r="E134" i="7"/>
  <c r="Z102" i="3"/>
  <c r="H7" i="6" s="1"/>
  <c r="E144" i="7"/>
  <c r="Z102" i="4"/>
  <c r="J7" i="6" s="1"/>
  <c r="L33" i="5"/>
  <c r="P33" i="5"/>
  <c r="T33" i="5"/>
  <c r="Z33" i="5" s="1"/>
  <c r="L30" i="5"/>
  <c r="P30" i="5"/>
  <c r="T30" i="5"/>
  <c r="Z30" i="5" s="1"/>
  <c r="L22" i="5"/>
  <c r="P22" i="5"/>
  <c r="T22" i="5"/>
  <c r="Z22" i="5" s="1"/>
  <c r="Z24" i="5" s="1"/>
  <c r="Y94" i="5" l="1"/>
  <c r="K7" i="6" s="1"/>
  <c r="M7" i="6" s="1"/>
  <c r="E149" i="7"/>
  <c r="Z35" i="5"/>
  <c r="Z94" i="5" s="1"/>
  <c r="L7" i="6" s="1"/>
  <c r="N7" i="6" s="1"/>
  <c r="E159" i="7"/>
  <c r="D154" i="7"/>
  <c r="Y87" i="5"/>
  <c r="T87" i="5"/>
  <c r="P87" i="5"/>
  <c r="L87" i="5"/>
  <c r="G87" i="5"/>
  <c r="Y73" i="5"/>
  <c r="X73" i="5"/>
  <c r="T73" i="5"/>
  <c r="P73" i="5"/>
  <c r="L73" i="5"/>
  <c r="G73" i="5"/>
  <c r="Y69" i="5"/>
  <c r="Y71" i="5" s="1"/>
  <c r="X69" i="5"/>
  <c r="T69" i="5"/>
  <c r="P69" i="5"/>
  <c r="L69" i="5"/>
  <c r="G69" i="5"/>
  <c r="Y64" i="5"/>
  <c r="X64" i="5"/>
  <c r="T64" i="5"/>
  <c r="P64" i="5"/>
  <c r="L64" i="5"/>
  <c r="G64" i="5"/>
  <c r="Y51" i="5"/>
  <c r="X51" i="5"/>
  <c r="T51" i="5"/>
  <c r="P51" i="5"/>
  <c r="L51" i="5"/>
  <c r="G51" i="5"/>
  <c r="Y47" i="5"/>
  <c r="Y49" i="5" s="1"/>
  <c r="X47" i="5"/>
  <c r="T47" i="5"/>
  <c r="P47" i="5"/>
  <c r="L47" i="5"/>
  <c r="G47" i="5"/>
  <c r="Y42" i="5"/>
  <c r="X42" i="5"/>
  <c r="T42" i="5"/>
  <c r="P42" i="5"/>
  <c r="L42" i="5"/>
  <c r="G42" i="5"/>
  <c r="Y31" i="5"/>
  <c r="X31" i="5"/>
  <c r="T31" i="5"/>
  <c r="P31" i="5"/>
  <c r="L31" i="5"/>
  <c r="G31" i="5"/>
  <c r="Y29" i="5"/>
  <c r="X29" i="5"/>
  <c r="T29" i="5"/>
  <c r="P29" i="5"/>
  <c r="L29" i="5"/>
  <c r="G29" i="5"/>
  <c r="Y90" i="5" l="1"/>
  <c r="Y56" i="5"/>
  <c r="Y79" i="5"/>
  <c r="Y36" i="5"/>
  <c r="D170" i="7" s="1"/>
  <c r="Z29" i="5"/>
  <c r="Z31" i="5"/>
  <c r="Z42" i="5"/>
  <c r="Z47" i="5"/>
  <c r="Z49" i="5" s="1"/>
  <c r="Z51" i="5"/>
  <c r="Z64" i="5"/>
  <c r="Z69" i="5"/>
  <c r="Z71" i="5" s="1"/>
  <c r="Z73" i="5"/>
  <c r="Z74" i="5" s="1"/>
  <c r="Z87" i="5"/>
  <c r="Y52" i="5"/>
  <c r="Y74" i="5"/>
  <c r="E154" i="7"/>
  <c r="E169" i="7"/>
  <c r="X216" i="1"/>
  <c r="T216" i="1"/>
  <c r="P216" i="1"/>
  <c r="L216" i="1"/>
  <c r="G216" i="1"/>
  <c r="Y216" i="1" s="1"/>
  <c r="X69" i="4"/>
  <c r="X74" i="4"/>
  <c r="X79" i="4"/>
  <c r="X84" i="4"/>
  <c r="X89" i="4"/>
  <c r="X93" i="4"/>
  <c r="X22" i="4"/>
  <c r="X27" i="4"/>
  <c r="X32" i="4"/>
  <c r="X37" i="4"/>
  <c r="X42" i="4"/>
  <c r="X46" i="4"/>
  <c r="T69" i="4"/>
  <c r="Z69" i="4" s="1"/>
  <c r="T74" i="4"/>
  <c r="Z74" i="4" s="1"/>
  <c r="T79" i="4"/>
  <c r="Z79" i="4" s="1"/>
  <c r="T84" i="4"/>
  <c r="Z84" i="4" s="1"/>
  <c r="T89" i="4"/>
  <c r="Z89" i="4" s="1"/>
  <c r="Z91" i="4" s="1"/>
  <c r="T93" i="4"/>
  <c r="Z93" i="4" s="1"/>
  <c r="T22" i="4"/>
  <c r="T27" i="4"/>
  <c r="Z27" i="4" s="1"/>
  <c r="T32" i="4"/>
  <c r="Z32" i="4" s="1"/>
  <c r="T37" i="4"/>
  <c r="Z37" i="4" s="1"/>
  <c r="T42" i="4"/>
  <c r="Z42" i="4" s="1"/>
  <c r="Z44" i="4" s="1"/>
  <c r="T46" i="4"/>
  <c r="Z46" i="4" s="1"/>
  <c r="P69" i="4"/>
  <c r="P74" i="4"/>
  <c r="P79" i="4"/>
  <c r="P84" i="4"/>
  <c r="P89" i="4"/>
  <c r="P93" i="4"/>
  <c r="P22" i="4"/>
  <c r="P27" i="4"/>
  <c r="P32" i="4"/>
  <c r="P37" i="4"/>
  <c r="P42" i="4"/>
  <c r="P46" i="4"/>
  <c r="L69" i="4"/>
  <c r="L74" i="4"/>
  <c r="L79" i="4"/>
  <c r="L84" i="4"/>
  <c r="L89" i="4"/>
  <c r="L93" i="4"/>
  <c r="L46" i="4"/>
  <c r="L22" i="4"/>
  <c r="L27" i="4"/>
  <c r="L32" i="4"/>
  <c r="L37" i="4"/>
  <c r="L42" i="4"/>
  <c r="L93" i="3"/>
  <c r="L52" i="3"/>
  <c r="L57" i="3"/>
  <c r="L62" i="3"/>
  <c r="L67" i="3"/>
  <c r="L72" i="3"/>
  <c r="L76" i="3"/>
  <c r="L22" i="3"/>
  <c r="L27" i="3"/>
  <c r="L32" i="3"/>
  <c r="L35" i="3"/>
  <c r="P93" i="3"/>
  <c r="P52" i="3"/>
  <c r="P57" i="3"/>
  <c r="P62" i="3"/>
  <c r="P67" i="3"/>
  <c r="P72" i="3"/>
  <c r="P76" i="3"/>
  <c r="P22" i="3"/>
  <c r="P27" i="3"/>
  <c r="P32" i="3"/>
  <c r="P35" i="3"/>
  <c r="T93" i="3"/>
  <c r="T52" i="3"/>
  <c r="T57" i="3"/>
  <c r="T62" i="3"/>
  <c r="T67" i="3"/>
  <c r="T72" i="3"/>
  <c r="T76" i="3"/>
  <c r="T22" i="3"/>
  <c r="T27" i="3"/>
  <c r="T32" i="3"/>
  <c r="T35" i="3"/>
  <c r="X93" i="3"/>
  <c r="X52" i="3"/>
  <c r="X57" i="3"/>
  <c r="X62" i="3"/>
  <c r="X67" i="3"/>
  <c r="X72" i="3"/>
  <c r="X76" i="3"/>
  <c r="X22" i="3"/>
  <c r="X27" i="3"/>
  <c r="X32" i="3"/>
  <c r="X35" i="3"/>
  <c r="L22" i="2"/>
  <c r="L27" i="2"/>
  <c r="L32" i="2"/>
  <c r="L37" i="2"/>
  <c r="L42" i="2"/>
  <c r="L47" i="2"/>
  <c r="L52" i="2"/>
  <c r="L57" i="2"/>
  <c r="L61" i="2"/>
  <c r="L74" i="2"/>
  <c r="L79" i="2"/>
  <c r="L84" i="2"/>
  <c r="L89" i="2"/>
  <c r="L94" i="2"/>
  <c r="L99" i="2"/>
  <c r="L104" i="2"/>
  <c r="L109" i="2"/>
  <c r="L114" i="2"/>
  <c r="L118" i="2"/>
  <c r="L131" i="2"/>
  <c r="L136" i="2"/>
  <c r="L141" i="2"/>
  <c r="L146" i="2"/>
  <c r="L150" i="2"/>
  <c r="L163" i="2"/>
  <c r="L168" i="2"/>
  <c r="L173" i="2"/>
  <c r="L183" i="2"/>
  <c r="L188" i="2"/>
  <c r="L192" i="2"/>
  <c r="L205" i="2"/>
  <c r="L210" i="2"/>
  <c r="L215" i="2"/>
  <c r="L220" i="2"/>
  <c r="L225" i="2"/>
  <c r="L230" i="2"/>
  <c r="L235" i="2"/>
  <c r="L240" i="2"/>
  <c r="L245" i="2"/>
  <c r="L249" i="2"/>
  <c r="L259" i="2"/>
  <c r="L266" i="2"/>
  <c r="L271" i="2"/>
  <c r="L276" i="2"/>
  <c r="L281" i="2"/>
  <c r="L285" i="2"/>
  <c r="L298" i="2"/>
  <c r="L303" i="2"/>
  <c r="L308" i="2"/>
  <c r="L313" i="2"/>
  <c r="L318" i="2"/>
  <c r="L322" i="2"/>
  <c r="P22" i="2"/>
  <c r="P27" i="2"/>
  <c r="P32" i="2"/>
  <c r="P37" i="2"/>
  <c r="P42" i="2"/>
  <c r="P47" i="2"/>
  <c r="P52" i="2"/>
  <c r="P57" i="2"/>
  <c r="P74" i="2"/>
  <c r="P79" i="2"/>
  <c r="P84" i="2"/>
  <c r="P89" i="2"/>
  <c r="P94" i="2"/>
  <c r="P99" i="2"/>
  <c r="P104" i="2"/>
  <c r="P109" i="2"/>
  <c r="P114" i="2"/>
  <c r="P118" i="2"/>
  <c r="P131" i="2"/>
  <c r="P136" i="2"/>
  <c r="P141" i="2"/>
  <c r="P146" i="2"/>
  <c r="P150" i="2"/>
  <c r="P163" i="2"/>
  <c r="P168" i="2"/>
  <c r="P173" i="2"/>
  <c r="P178" i="2"/>
  <c r="P183" i="2"/>
  <c r="P188" i="2"/>
  <c r="P192" i="2"/>
  <c r="P205" i="2"/>
  <c r="P210" i="2"/>
  <c r="P215" i="2"/>
  <c r="P220" i="2"/>
  <c r="P225" i="2"/>
  <c r="P230" i="2"/>
  <c r="P235" i="2"/>
  <c r="P240" i="2"/>
  <c r="P245" i="2"/>
  <c r="P249" i="2"/>
  <c r="P259" i="2"/>
  <c r="P266" i="2"/>
  <c r="P271" i="2"/>
  <c r="P276" i="2"/>
  <c r="P281" i="2"/>
  <c r="P285" i="2"/>
  <c r="P298" i="2"/>
  <c r="P303" i="2"/>
  <c r="P308" i="2"/>
  <c r="P313" i="2"/>
  <c r="P318" i="2"/>
  <c r="P322" i="2"/>
  <c r="T22" i="2"/>
  <c r="T27" i="2"/>
  <c r="T32" i="2"/>
  <c r="T37" i="2"/>
  <c r="T42" i="2"/>
  <c r="T47" i="2"/>
  <c r="T52" i="2"/>
  <c r="T57" i="2"/>
  <c r="T61" i="2"/>
  <c r="T74" i="2"/>
  <c r="T79" i="2"/>
  <c r="T84" i="2"/>
  <c r="T89" i="2"/>
  <c r="T94" i="2"/>
  <c r="T99" i="2"/>
  <c r="T104" i="2"/>
  <c r="T109" i="2"/>
  <c r="T114" i="2"/>
  <c r="T118" i="2"/>
  <c r="T131" i="2"/>
  <c r="T136" i="2"/>
  <c r="T141" i="2"/>
  <c r="T146" i="2"/>
  <c r="T150" i="2"/>
  <c r="T163" i="2"/>
  <c r="T168" i="2"/>
  <c r="T173" i="2"/>
  <c r="T178" i="2"/>
  <c r="T183" i="2"/>
  <c r="T188" i="2"/>
  <c r="T192" i="2"/>
  <c r="T205" i="2"/>
  <c r="T210" i="2"/>
  <c r="T215" i="2"/>
  <c r="T220" i="2"/>
  <c r="T225" i="2"/>
  <c r="T230" i="2"/>
  <c r="T235" i="2"/>
  <c r="T240" i="2"/>
  <c r="T245" i="2"/>
  <c r="T249" i="2"/>
  <c r="T259" i="2"/>
  <c r="T266" i="2"/>
  <c r="T271" i="2"/>
  <c r="T276" i="2"/>
  <c r="T281" i="2"/>
  <c r="T285" i="2"/>
  <c r="T298" i="2"/>
  <c r="T303" i="2"/>
  <c r="T308" i="2"/>
  <c r="T313" i="2"/>
  <c r="T318" i="2"/>
  <c r="T322" i="2"/>
  <c r="X22" i="2"/>
  <c r="X27" i="2"/>
  <c r="X32" i="2"/>
  <c r="X37" i="2"/>
  <c r="X42" i="2"/>
  <c r="X47" i="2"/>
  <c r="X52" i="2"/>
  <c r="X57" i="2"/>
  <c r="X61" i="2"/>
  <c r="X74" i="2"/>
  <c r="X79" i="2"/>
  <c r="X84" i="2"/>
  <c r="X89" i="2"/>
  <c r="X94" i="2"/>
  <c r="X99" i="2"/>
  <c r="X104" i="2"/>
  <c r="X109" i="2"/>
  <c r="X114" i="2"/>
  <c r="X118" i="2"/>
  <c r="X131" i="2"/>
  <c r="X136" i="2"/>
  <c r="X141" i="2"/>
  <c r="X146" i="2"/>
  <c r="X150" i="2"/>
  <c r="X163" i="2"/>
  <c r="X168" i="2"/>
  <c r="X173" i="2"/>
  <c r="X178" i="2"/>
  <c r="X183" i="2"/>
  <c r="X188" i="2"/>
  <c r="X192" i="2"/>
  <c r="X205" i="2"/>
  <c r="X210" i="2"/>
  <c r="X215" i="2"/>
  <c r="X220" i="2"/>
  <c r="X225" i="2"/>
  <c r="X230" i="2"/>
  <c r="X235" i="2"/>
  <c r="X240" i="2"/>
  <c r="X245" i="2"/>
  <c r="X249" i="2"/>
  <c r="X259" i="2"/>
  <c r="X266" i="2"/>
  <c r="X271" i="2"/>
  <c r="X276" i="2"/>
  <c r="X281" i="2"/>
  <c r="X285" i="2"/>
  <c r="X298" i="2"/>
  <c r="X303" i="2"/>
  <c r="X308" i="2"/>
  <c r="X313" i="2"/>
  <c r="X318" i="2"/>
  <c r="X322" i="2"/>
  <c r="X22" i="1"/>
  <c r="X32" i="1"/>
  <c r="X38" i="1"/>
  <c r="X54" i="1"/>
  <c r="X59" i="1"/>
  <c r="X64" i="1"/>
  <c r="X69" i="1"/>
  <c r="X73" i="1"/>
  <c r="X86" i="1"/>
  <c r="X91" i="1"/>
  <c r="X96" i="1"/>
  <c r="X101" i="1"/>
  <c r="X105" i="1"/>
  <c r="X118" i="1"/>
  <c r="X155" i="1"/>
  <c r="X160" i="1"/>
  <c r="X165" i="1"/>
  <c r="Z165" i="1" s="1"/>
  <c r="X170" i="1"/>
  <c r="X174" i="1"/>
  <c r="X187" i="1"/>
  <c r="X192" i="1"/>
  <c r="X197" i="1"/>
  <c r="X202" i="1"/>
  <c r="Z202" i="1" s="1"/>
  <c r="Z204" i="1" s="1"/>
  <c r="Z214" i="1" s="1"/>
  <c r="X206" i="1"/>
  <c r="X225" i="1"/>
  <c r="X230" i="1"/>
  <c r="X235" i="1"/>
  <c r="X240" i="1"/>
  <c r="X244" i="1"/>
  <c r="X254" i="1"/>
  <c r="X267" i="1"/>
  <c r="X272" i="1"/>
  <c r="X276" i="1"/>
  <c r="X286" i="1"/>
  <c r="T22" i="1"/>
  <c r="T27" i="1"/>
  <c r="T32" i="1"/>
  <c r="T38" i="1"/>
  <c r="T54" i="1"/>
  <c r="T59" i="1"/>
  <c r="T64" i="1"/>
  <c r="T69" i="1"/>
  <c r="T73" i="1"/>
  <c r="T86" i="1"/>
  <c r="T91" i="1"/>
  <c r="T96" i="1"/>
  <c r="T101" i="1"/>
  <c r="T105" i="1"/>
  <c r="T118" i="1"/>
  <c r="T123" i="1"/>
  <c r="T128" i="1"/>
  <c r="T133" i="1"/>
  <c r="T138" i="1"/>
  <c r="T142" i="1"/>
  <c r="T155" i="1"/>
  <c r="Z155" i="1" s="1"/>
  <c r="T160" i="1"/>
  <c r="Z160" i="1" s="1"/>
  <c r="T170" i="1"/>
  <c r="T174" i="1"/>
  <c r="T187" i="1"/>
  <c r="T225" i="1"/>
  <c r="T230" i="1"/>
  <c r="T235" i="1"/>
  <c r="T240" i="1"/>
  <c r="T244" i="1"/>
  <c r="T254" i="1"/>
  <c r="T267" i="1"/>
  <c r="T272" i="1"/>
  <c r="T276" i="1"/>
  <c r="T286" i="1"/>
  <c r="P22" i="1"/>
  <c r="P27" i="1"/>
  <c r="P32" i="1"/>
  <c r="P38" i="1"/>
  <c r="P54" i="1"/>
  <c r="P59" i="1"/>
  <c r="P64" i="1"/>
  <c r="P69" i="1"/>
  <c r="P73" i="1"/>
  <c r="P86" i="1"/>
  <c r="P91" i="1"/>
  <c r="P96" i="1"/>
  <c r="P101" i="1"/>
  <c r="P105" i="1"/>
  <c r="P118" i="1"/>
  <c r="P123" i="1"/>
  <c r="P128" i="1"/>
  <c r="P133" i="1"/>
  <c r="P138" i="1"/>
  <c r="P142" i="1"/>
  <c r="P155" i="1"/>
  <c r="P160" i="1"/>
  <c r="P165" i="1"/>
  <c r="P170" i="1"/>
  <c r="P174" i="1"/>
  <c r="P187" i="1"/>
  <c r="P192" i="1"/>
  <c r="P197" i="1"/>
  <c r="P202" i="1"/>
  <c r="P206" i="1"/>
  <c r="P225" i="1"/>
  <c r="P230" i="1"/>
  <c r="P235" i="1"/>
  <c r="P240" i="1"/>
  <c r="P244" i="1"/>
  <c r="P254" i="1"/>
  <c r="P267" i="1"/>
  <c r="P272" i="1"/>
  <c r="P276" i="1"/>
  <c r="P286" i="1"/>
  <c r="L22" i="1"/>
  <c r="L27" i="1"/>
  <c r="L32" i="1"/>
  <c r="L38" i="1"/>
  <c r="L54" i="1"/>
  <c r="L59" i="1"/>
  <c r="L64" i="1"/>
  <c r="L69" i="1"/>
  <c r="L73" i="1"/>
  <c r="L86" i="1"/>
  <c r="L91" i="1"/>
  <c r="L96" i="1"/>
  <c r="L101" i="1"/>
  <c r="L105" i="1"/>
  <c r="L118" i="1"/>
  <c r="L123" i="1"/>
  <c r="L128" i="1"/>
  <c r="L133" i="1"/>
  <c r="L138" i="1"/>
  <c r="L142" i="1"/>
  <c r="L155" i="1"/>
  <c r="L160" i="1"/>
  <c r="L165" i="1"/>
  <c r="L170" i="1"/>
  <c r="L174" i="1"/>
  <c r="L187" i="1"/>
  <c r="L192" i="1"/>
  <c r="L197" i="1"/>
  <c r="L202" i="1"/>
  <c r="L206" i="1"/>
  <c r="L225" i="1"/>
  <c r="L230" i="1"/>
  <c r="L235" i="1"/>
  <c r="L240" i="1"/>
  <c r="L244" i="1"/>
  <c r="L254" i="1"/>
  <c r="L267" i="1"/>
  <c r="L272" i="1"/>
  <c r="L276" i="1"/>
  <c r="L286" i="1"/>
  <c r="Z36" i="5" l="1"/>
  <c r="E170" i="7" s="1"/>
  <c r="E171" i="7" s="1"/>
  <c r="Z90" i="5"/>
  <c r="E165" i="7" s="1"/>
  <c r="Z276" i="1"/>
  <c r="AA7" i="8" s="1"/>
  <c r="Z244" i="1"/>
  <c r="Z225" i="1"/>
  <c r="Z79" i="5"/>
  <c r="E160" i="7" s="1"/>
  <c r="Z22" i="4"/>
  <c r="Z56" i="5"/>
  <c r="Y95" i="5"/>
  <c r="D165" i="7"/>
  <c r="D35" i="7"/>
  <c r="Z272" i="1"/>
  <c r="Z254" i="1"/>
  <c r="Z240" i="1"/>
  <c r="Z242" i="1" s="1"/>
  <c r="Z252" i="1" s="1"/>
  <c r="Z230" i="1"/>
  <c r="Z187" i="1"/>
  <c r="Z118" i="1"/>
  <c r="Z121" i="1" s="1"/>
  <c r="Z101" i="1"/>
  <c r="Z103" i="1" s="1"/>
  <c r="Z64" i="1"/>
  <c r="Z54" i="1"/>
  <c r="Z32" i="1"/>
  <c r="Z36" i="1" s="1"/>
  <c r="Z52" i="5"/>
  <c r="Z174" i="1"/>
  <c r="Z175" i="1" s="1"/>
  <c r="Z69" i="1"/>
  <c r="Z71" i="1" s="1"/>
  <c r="Z81" i="1" s="1"/>
  <c r="Z93" i="3"/>
  <c r="Z94" i="3" s="1"/>
  <c r="Z104" i="3" s="1"/>
  <c r="Z76" i="3"/>
  <c r="Z72" i="3"/>
  <c r="Z74" i="3" s="1"/>
  <c r="Z67" i="3"/>
  <c r="Z62" i="3"/>
  <c r="Z57" i="3"/>
  <c r="Z52" i="3"/>
  <c r="Z35" i="3"/>
  <c r="Z37" i="3" s="1"/>
  <c r="Z32" i="3"/>
  <c r="Z34" i="3" s="1"/>
  <c r="Z27" i="3"/>
  <c r="Z22" i="3"/>
  <c r="Z216" i="1"/>
  <c r="Z286" i="1"/>
  <c r="Z267" i="1"/>
  <c r="Z235" i="1"/>
  <c r="Z238" i="1" s="1"/>
  <c r="Z170" i="1"/>
  <c r="Z172" i="1" s="1"/>
  <c r="Z105" i="1"/>
  <c r="Z96" i="1"/>
  <c r="Z91" i="1"/>
  <c r="Z86" i="1"/>
  <c r="Z73" i="1"/>
  <c r="Z59" i="1"/>
  <c r="Z38" i="1"/>
  <c r="Z22" i="1"/>
  <c r="Z27" i="1"/>
  <c r="Z94" i="4"/>
  <c r="D160" i="7"/>
  <c r="D155" i="7"/>
  <c r="D171" i="7"/>
  <c r="Y37" i="5"/>
  <c r="D156" i="7" s="1"/>
  <c r="D158" i="7" s="1"/>
  <c r="E155" i="7"/>
  <c r="D150" i="7"/>
  <c r="Z245" i="1"/>
  <c r="Z74" i="1"/>
  <c r="Z47" i="4"/>
  <c r="Y93" i="3"/>
  <c r="G93" i="3"/>
  <c r="Y47" i="3"/>
  <c r="Y52" i="3"/>
  <c r="Y57" i="3"/>
  <c r="Y62" i="3"/>
  <c r="Y67" i="3"/>
  <c r="Y72" i="3"/>
  <c r="Y74" i="3" s="1"/>
  <c r="Y76" i="3"/>
  <c r="Y89" i="3"/>
  <c r="Y91" i="3" s="1"/>
  <c r="Y22" i="4"/>
  <c r="Y27" i="4"/>
  <c r="Y32" i="4"/>
  <c r="Y37" i="4"/>
  <c r="Y42" i="4"/>
  <c r="Y44" i="4" s="1"/>
  <c r="Y46" i="4"/>
  <c r="Y64" i="4"/>
  <c r="Y69" i="4"/>
  <c r="Y74" i="4"/>
  <c r="Y79" i="4"/>
  <c r="Y84" i="4"/>
  <c r="Y89" i="4"/>
  <c r="Y91" i="4" s="1"/>
  <c r="Y93" i="4"/>
  <c r="Z37" i="5" l="1"/>
  <c r="E156" i="7" s="1"/>
  <c r="E158" i="7" s="1"/>
  <c r="Z24" i="1"/>
  <c r="C25" i="8"/>
  <c r="H9" i="6"/>
  <c r="H11" i="6" s="1"/>
  <c r="Z106" i="3"/>
  <c r="Z182" i="1"/>
  <c r="Z277" i="1"/>
  <c r="S16" i="8"/>
  <c r="S17" i="8" s="1"/>
  <c r="Z29" i="1"/>
  <c r="K8" i="6"/>
  <c r="Y98" i="4"/>
  <c r="E55" i="7"/>
  <c r="Z113" i="1"/>
  <c r="Y81" i="3"/>
  <c r="Y77" i="3"/>
  <c r="Y98" i="3"/>
  <c r="Z77" i="3"/>
  <c r="K16" i="8"/>
  <c r="Z274" i="1"/>
  <c r="AA8" i="8"/>
  <c r="Z78" i="1"/>
  <c r="Z110" i="1"/>
  <c r="E15" i="7" s="1"/>
  <c r="Z179" i="1"/>
  <c r="Z47" i="1"/>
  <c r="E6" i="7" s="1"/>
  <c r="E8" i="7" s="1"/>
  <c r="Z249" i="1"/>
  <c r="E40" i="7" s="1"/>
  <c r="E35" i="7"/>
  <c r="E45" i="7"/>
  <c r="E150" i="7"/>
  <c r="Z95" i="5"/>
  <c r="Z281" i="1"/>
  <c r="E50" i="7" s="1"/>
  <c r="Z42" i="1"/>
  <c r="Z106" i="1"/>
  <c r="Y94" i="4"/>
  <c r="Y94" i="3"/>
  <c r="Y47" i="4"/>
  <c r="Z205" i="2"/>
  <c r="G205" i="2"/>
  <c r="Y205" i="2" s="1"/>
  <c r="Z74" i="2"/>
  <c r="G74" i="2"/>
  <c r="Y74" i="2" s="1"/>
  <c r="M25" i="8" l="1"/>
  <c r="N25" i="8" s="1"/>
  <c r="S26" i="8"/>
  <c r="Z284" i="1"/>
  <c r="P16" i="8"/>
  <c r="L8" i="6"/>
  <c r="D130" i="7"/>
  <c r="Z292" i="1"/>
  <c r="N9" i="6" s="1"/>
  <c r="Z49" i="1"/>
  <c r="AA17" i="8"/>
  <c r="E25" i="7"/>
  <c r="E10" i="7"/>
  <c r="D135" i="7"/>
  <c r="D145" i="7"/>
  <c r="G32" i="4"/>
  <c r="G27" i="4"/>
  <c r="G93" i="4"/>
  <c r="G89" i="4"/>
  <c r="G84" i="4"/>
  <c r="G79" i="4"/>
  <c r="G74" i="4"/>
  <c r="G69" i="4"/>
  <c r="X64" i="4"/>
  <c r="T64" i="4"/>
  <c r="P64" i="4"/>
  <c r="L64" i="4"/>
  <c r="G64" i="4"/>
  <c r="G46" i="4"/>
  <c r="G42" i="4"/>
  <c r="G37" i="4"/>
  <c r="G22" i="4"/>
  <c r="X17" i="4"/>
  <c r="T17" i="4"/>
  <c r="P17" i="4"/>
  <c r="L17" i="4"/>
  <c r="G17" i="4"/>
  <c r="Y17" i="4" s="1"/>
  <c r="X89" i="3"/>
  <c r="T89" i="3"/>
  <c r="P89" i="3"/>
  <c r="L89" i="3"/>
  <c r="G89" i="3"/>
  <c r="G76" i="3"/>
  <c r="G72" i="3"/>
  <c r="G67" i="3"/>
  <c r="G62" i="3"/>
  <c r="G52" i="3"/>
  <c r="X47" i="3"/>
  <c r="T47" i="3"/>
  <c r="P47" i="3"/>
  <c r="L47" i="3"/>
  <c r="G47" i="3"/>
  <c r="G35" i="3"/>
  <c r="Y35" i="3" s="1"/>
  <c r="Y37" i="3" s="1"/>
  <c r="G32" i="3"/>
  <c r="Y32" i="3" s="1"/>
  <c r="Y34" i="3" s="1"/>
  <c r="G27" i="3"/>
  <c r="Y27" i="3" s="1"/>
  <c r="G22" i="3"/>
  <c r="Y22" i="3" s="1"/>
  <c r="X17" i="3"/>
  <c r="T17" i="3"/>
  <c r="P17" i="3"/>
  <c r="L17" i="3"/>
  <c r="G17" i="3"/>
  <c r="Y17" i="3" s="1"/>
  <c r="Z322" i="2"/>
  <c r="G322" i="2"/>
  <c r="Y322" i="2" s="1"/>
  <c r="Z318" i="2"/>
  <c r="Z320" i="2" s="1"/>
  <c r="G318" i="2"/>
  <c r="Y318" i="2" s="1"/>
  <c r="Y320" i="2" s="1"/>
  <c r="Z313" i="2"/>
  <c r="G313" i="2"/>
  <c r="Y313" i="2" s="1"/>
  <c r="Z308" i="2"/>
  <c r="G308" i="2"/>
  <c r="Y308" i="2" s="1"/>
  <c r="Z303" i="2"/>
  <c r="G303" i="2"/>
  <c r="Y303" i="2" s="1"/>
  <c r="Z298" i="2"/>
  <c r="G298" i="2"/>
  <c r="Y298" i="2" s="1"/>
  <c r="Z285" i="2"/>
  <c r="G285" i="2"/>
  <c r="Y285" i="2" s="1"/>
  <c r="Z281" i="2"/>
  <c r="Z283" i="2" s="1"/>
  <c r="G281" i="2"/>
  <c r="Y281" i="2" s="1"/>
  <c r="Y283" i="2" s="1"/>
  <c r="Z276" i="2"/>
  <c r="G276" i="2"/>
  <c r="Y276" i="2" s="1"/>
  <c r="Z271" i="2"/>
  <c r="G271" i="2"/>
  <c r="Y271" i="2" s="1"/>
  <c r="Z266" i="2"/>
  <c r="G266" i="2"/>
  <c r="Y266" i="2" s="1"/>
  <c r="Z259" i="2"/>
  <c r="G259" i="2"/>
  <c r="Y259" i="2" s="1"/>
  <c r="Z249" i="2"/>
  <c r="G249" i="2"/>
  <c r="Y249" i="2" s="1"/>
  <c r="Z245" i="2"/>
  <c r="Z247" i="2" s="1"/>
  <c r="G245" i="2"/>
  <c r="Y245" i="2" s="1"/>
  <c r="Y247" i="2" s="1"/>
  <c r="Z240" i="2"/>
  <c r="G240" i="2"/>
  <c r="Y240" i="2" s="1"/>
  <c r="Z235" i="2"/>
  <c r="G235" i="2"/>
  <c r="Y235" i="2" s="1"/>
  <c r="Z230" i="2"/>
  <c r="G230" i="2"/>
  <c r="Y230" i="2" s="1"/>
  <c r="Z225" i="2"/>
  <c r="G225" i="2"/>
  <c r="Y225" i="2" s="1"/>
  <c r="Z220" i="2"/>
  <c r="G220" i="2"/>
  <c r="Y220" i="2" s="1"/>
  <c r="Z215" i="2"/>
  <c r="Y215" i="2"/>
  <c r="Z210" i="2"/>
  <c r="G210" i="2"/>
  <c r="Y210" i="2" s="1"/>
  <c r="Z192" i="2"/>
  <c r="G192" i="2"/>
  <c r="Y192" i="2" s="1"/>
  <c r="Z188" i="2"/>
  <c r="Z190" i="2" s="1"/>
  <c r="G188" i="2"/>
  <c r="Y188" i="2" s="1"/>
  <c r="Y190" i="2" s="1"/>
  <c r="Z183" i="2"/>
  <c r="G183" i="2"/>
  <c r="Y183" i="2" s="1"/>
  <c r="Z178" i="2"/>
  <c r="Y178" i="2"/>
  <c r="Z173" i="2"/>
  <c r="G173" i="2"/>
  <c r="Y173" i="2" s="1"/>
  <c r="Z168" i="2"/>
  <c r="G168" i="2"/>
  <c r="Y168" i="2" s="1"/>
  <c r="Z163" i="2"/>
  <c r="G163" i="2"/>
  <c r="Y163" i="2" s="1"/>
  <c r="Z150" i="2"/>
  <c r="G150" i="2"/>
  <c r="Y150" i="2" s="1"/>
  <c r="Z146" i="2"/>
  <c r="Z148" i="2" s="1"/>
  <c r="G146" i="2"/>
  <c r="Y146" i="2" s="1"/>
  <c r="Y148" i="2" s="1"/>
  <c r="Z141" i="2"/>
  <c r="G141" i="2"/>
  <c r="Y141" i="2" s="1"/>
  <c r="Z136" i="2"/>
  <c r="G136" i="2"/>
  <c r="Y136" i="2" s="1"/>
  <c r="Z131" i="2"/>
  <c r="G131" i="2"/>
  <c r="Y131" i="2" s="1"/>
  <c r="Z118" i="2"/>
  <c r="G118" i="2"/>
  <c r="Y118" i="2" s="1"/>
  <c r="Z114" i="2"/>
  <c r="Z116" i="2" s="1"/>
  <c r="G114" i="2"/>
  <c r="Y114" i="2" s="1"/>
  <c r="Y116" i="2" s="1"/>
  <c r="Z109" i="2"/>
  <c r="G109" i="2"/>
  <c r="Y109" i="2" s="1"/>
  <c r="Z104" i="2"/>
  <c r="G104" i="2"/>
  <c r="Y104" i="2" s="1"/>
  <c r="Z99" i="2"/>
  <c r="Y99" i="2"/>
  <c r="Z94" i="2"/>
  <c r="Z126" i="2" s="1"/>
  <c r="G94" i="2"/>
  <c r="Y94" i="2" s="1"/>
  <c r="Z89" i="2"/>
  <c r="G89" i="2"/>
  <c r="Y89" i="2" s="1"/>
  <c r="Z84" i="2"/>
  <c r="G84" i="2"/>
  <c r="Y84" i="2" s="1"/>
  <c r="Z79" i="2"/>
  <c r="G79" i="2"/>
  <c r="Y79" i="2" s="1"/>
  <c r="Z61" i="2"/>
  <c r="G61" i="2"/>
  <c r="Y61" i="2" s="1"/>
  <c r="Z57" i="2"/>
  <c r="Z59" i="2" s="1"/>
  <c r="G57" i="2"/>
  <c r="Y57" i="2" s="1"/>
  <c r="Y59" i="2" s="1"/>
  <c r="Z52" i="2"/>
  <c r="G52" i="2"/>
  <c r="Y52" i="2" s="1"/>
  <c r="Z47" i="2"/>
  <c r="G47" i="2"/>
  <c r="Y47" i="2" s="1"/>
  <c r="Z42" i="2"/>
  <c r="G42" i="2"/>
  <c r="Y42" i="2" s="1"/>
  <c r="Z37" i="2"/>
  <c r="G37" i="2"/>
  <c r="Y37" i="2" s="1"/>
  <c r="Z32" i="2"/>
  <c r="U7" i="8" s="1"/>
  <c r="G32" i="2"/>
  <c r="Y32" i="2" s="1"/>
  <c r="T7" i="8" s="1"/>
  <c r="T8" i="8" s="1"/>
  <c r="Z27" i="2"/>
  <c r="E16" i="8" s="1"/>
  <c r="U17" i="8" s="1"/>
  <c r="G27" i="2"/>
  <c r="Y27" i="2" s="1"/>
  <c r="D16" i="8" s="1"/>
  <c r="T17" i="8" s="1"/>
  <c r="Z22" i="2"/>
  <c r="G22" i="2"/>
  <c r="Y22" i="2" s="1"/>
  <c r="X17" i="2"/>
  <c r="T17" i="2"/>
  <c r="P17" i="2"/>
  <c r="L17" i="2"/>
  <c r="G17" i="2"/>
  <c r="Y17" i="2" s="1"/>
  <c r="G286" i="1"/>
  <c r="Y286" i="1" s="1"/>
  <c r="G276" i="1"/>
  <c r="Y276" i="1" s="1"/>
  <c r="Y277" i="1" s="1"/>
  <c r="G272" i="1"/>
  <c r="Y272" i="1" s="1"/>
  <c r="G267" i="1"/>
  <c r="Y267" i="1" s="1"/>
  <c r="G254" i="1"/>
  <c r="Y254" i="1" s="1"/>
  <c r="G244" i="1"/>
  <c r="Y244" i="1" s="1"/>
  <c r="G240" i="1"/>
  <c r="Y240" i="1" s="1"/>
  <c r="Y242" i="1" s="1"/>
  <c r="Y252" i="1" s="1"/>
  <c r="G235" i="1"/>
  <c r="Y235" i="1" s="1"/>
  <c r="Y238" i="1" s="1"/>
  <c r="G230" i="1"/>
  <c r="Y230" i="1" s="1"/>
  <c r="G225" i="1"/>
  <c r="Y225" i="1" s="1"/>
  <c r="G206" i="1"/>
  <c r="Y202" i="1"/>
  <c r="Y204" i="1" s="1"/>
  <c r="Y214" i="1" s="1"/>
  <c r="G197" i="1"/>
  <c r="G192" i="1"/>
  <c r="G187" i="1"/>
  <c r="Y187" i="1" s="1"/>
  <c r="Y174" i="1"/>
  <c r="G170" i="1"/>
  <c r="Y170" i="1" s="1"/>
  <c r="Y172" i="1" s="1"/>
  <c r="G165" i="1"/>
  <c r="Y165" i="1" s="1"/>
  <c r="G160" i="1"/>
  <c r="Y160" i="1" s="1"/>
  <c r="G155" i="1"/>
  <c r="Y155" i="1" s="1"/>
  <c r="G142" i="1"/>
  <c r="G138" i="1"/>
  <c r="G133" i="1"/>
  <c r="G128" i="1"/>
  <c r="G123" i="1"/>
  <c r="G118" i="1"/>
  <c r="Y118" i="1" s="1"/>
  <c r="Y121" i="1" s="1"/>
  <c r="G105" i="1"/>
  <c r="Y105" i="1" s="1"/>
  <c r="G101" i="1"/>
  <c r="Y101" i="1" s="1"/>
  <c r="Y103" i="1" s="1"/>
  <c r="Y113" i="1" s="1"/>
  <c r="G96" i="1"/>
  <c r="Y96" i="1" s="1"/>
  <c r="G91" i="1"/>
  <c r="Y91" i="1" s="1"/>
  <c r="G86" i="1"/>
  <c r="Y86" i="1" s="1"/>
  <c r="G73" i="1"/>
  <c r="Y73" i="1" s="1"/>
  <c r="G69" i="1"/>
  <c r="Y69" i="1" s="1"/>
  <c r="Y71" i="1" s="1"/>
  <c r="Y81" i="1" s="1"/>
  <c r="G64" i="1"/>
  <c r="Y64" i="1" s="1"/>
  <c r="G59" i="1"/>
  <c r="Y59" i="1" s="1"/>
  <c r="G54" i="1"/>
  <c r="Y54" i="1" s="1"/>
  <c r="G38" i="1"/>
  <c r="Y38" i="1" s="1"/>
  <c r="Y42" i="1" s="1"/>
  <c r="Y32" i="1"/>
  <c r="Y27" i="1"/>
  <c r="Y29" i="1" s="1"/>
  <c r="G22" i="1"/>
  <c r="Y22" i="1" s="1"/>
  <c r="X16" i="1"/>
  <c r="T16" i="1"/>
  <c r="P16" i="1"/>
  <c r="L16" i="1"/>
  <c r="G16" i="1"/>
  <c r="Y16" i="1" s="1"/>
  <c r="Y24" i="1" l="1"/>
  <c r="B25" i="8"/>
  <c r="F11" i="6"/>
  <c r="Z358" i="2"/>
  <c r="Y182" i="1"/>
  <c r="Y66" i="2"/>
  <c r="F16" i="8"/>
  <c r="V17" i="8" s="1"/>
  <c r="X7" i="8"/>
  <c r="X8" i="8" s="1"/>
  <c r="U8" i="8"/>
  <c r="G16" i="8"/>
  <c r="W17" i="8" s="1"/>
  <c r="W7" i="8"/>
  <c r="W8" i="8" s="1"/>
  <c r="I16" i="8"/>
  <c r="Y17" i="8" s="1"/>
  <c r="Y7" i="8"/>
  <c r="Y8" i="8" s="1"/>
  <c r="V7" i="8"/>
  <c r="V8" i="8" s="1"/>
  <c r="H16" i="8"/>
  <c r="X17" i="8" s="1"/>
  <c r="Y51" i="4"/>
  <c r="J16" i="8"/>
  <c r="Y274" i="1"/>
  <c r="Z7" i="8"/>
  <c r="R16" i="8"/>
  <c r="Y46" i="1"/>
  <c r="Y78" i="1"/>
  <c r="Y110" i="1"/>
  <c r="Y179" i="1"/>
  <c r="Y249" i="1"/>
  <c r="D45" i="7"/>
  <c r="Y123" i="2"/>
  <c r="Z123" i="2"/>
  <c r="Y155" i="2"/>
  <c r="Z155" i="2"/>
  <c r="Y197" i="2"/>
  <c r="Z197" i="2"/>
  <c r="Y254" i="2"/>
  <c r="Z254" i="2"/>
  <c r="Y290" i="2"/>
  <c r="Z290" i="2"/>
  <c r="Y327" i="2"/>
  <c r="Z327" i="2"/>
  <c r="Y74" i="1"/>
  <c r="Y103" i="3"/>
  <c r="D55" i="7"/>
  <c r="Y281" i="1"/>
  <c r="Y245" i="1"/>
  <c r="Y192" i="1"/>
  <c r="T192" i="1"/>
  <c r="Z192" i="1" s="1"/>
  <c r="Y197" i="1"/>
  <c r="T197" i="1"/>
  <c r="Z197" i="1" s="1"/>
  <c r="Y206" i="1"/>
  <c r="T206" i="1"/>
  <c r="Z206" i="1" s="1"/>
  <c r="Y175" i="1"/>
  <c r="Y123" i="1"/>
  <c r="X123" i="1"/>
  <c r="Z123" i="1" s="1"/>
  <c r="X128" i="1"/>
  <c r="Z128" i="1" s="1"/>
  <c r="Y128" i="1"/>
  <c r="Y133" i="1"/>
  <c r="X133" i="1"/>
  <c r="Z133" i="1" s="1"/>
  <c r="Y138" i="1"/>
  <c r="Y140" i="1" s="1"/>
  <c r="Y150" i="1" s="1"/>
  <c r="X138" i="1"/>
  <c r="Z138" i="1" s="1"/>
  <c r="Z140" i="1" s="1"/>
  <c r="Y142" i="1"/>
  <c r="X142" i="1"/>
  <c r="Z142" i="1" s="1"/>
  <c r="Y106" i="1"/>
  <c r="Y323" i="2"/>
  <c r="Z323" i="2"/>
  <c r="Y286" i="2"/>
  <c r="Z286" i="2"/>
  <c r="Y193" i="2"/>
  <c r="Z193" i="2"/>
  <c r="Y250" i="2"/>
  <c r="Z250" i="2"/>
  <c r="Z119" i="2"/>
  <c r="Y151" i="2"/>
  <c r="Z151" i="2"/>
  <c r="Y119" i="2"/>
  <c r="Y62" i="2"/>
  <c r="Z62" i="2"/>
  <c r="Z17" i="3"/>
  <c r="Z64" i="4"/>
  <c r="Z89" i="3"/>
  <c r="Z47" i="3"/>
  <c r="Z17" i="2"/>
  <c r="Z66" i="2" s="1"/>
  <c r="Z16" i="1"/>
  <c r="Z46" i="1" s="1"/>
  <c r="Z17" i="4"/>
  <c r="Z51" i="4" s="1"/>
  <c r="L25" i="8" l="1"/>
  <c r="O25" i="8" s="1"/>
  <c r="R26" i="8"/>
  <c r="Z150" i="1"/>
  <c r="Z293" i="1"/>
  <c r="Y284" i="1"/>
  <c r="Y211" i="1"/>
  <c r="D30" i="7" s="1"/>
  <c r="Y147" i="1"/>
  <c r="M16" i="8"/>
  <c r="N16" i="8" s="1"/>
  <c r="P7" i="8"/>
  <c r="N7" i="8" s="1"/>
  <c r="L16" i="8"/>
  <c r="Z147" i="1"/>
  <c r="Y292" i="1"/>
  <c r="Y49" i="1"/>
  <c r="Z17" i="8"/>
  <c r="Z98" i="4"/>
  <c r="Y103" i="4"/>
  <c r="D140" i="7"/>
  <c r="Z81" i="3"/>
  <c r="Z98" i="3"/>
  <c r="Z91" i="3"/>
  <c r="G8" i="6"/>
  <c r="M9" i="6"/>
  <c r="Z8" i="8"/>
  <c r="Q7" i="8"/>
  <c r="O7" i="8" s="1"/>
  <c r="Z207" i="1"/>
  <c r="Z211" i="1"/>
  <c r="R17" i="8"/>
  <c r="Q16" i="8"/>
  <c r="Y207" i="1"/>
  <c r="D6" i="7"/>
  <c r="D8" i="7" s="1"/>
  <c r="Z39" i="3"/>
  <c r="Y355" i="2"/>
  <c r="C8" i="6" s="1"/>
  <c r="Y143" i="1"/>
  <c r="E140" i="7"/>
  <c r="E5" i="7"/>
  <c r="E60" i="7"/>
  <c r="D125" i="7"/>
  <c r="D60" i="7"/>
  <c r="D65" i="7"/>
  <c r="E70" i="7"/>
  <c r="D70" i="7"/>
  <c r="E65" i="7"/>
  <c r="E80" i="7"/>
  <c r="D80" i="7"/>
  <c r="E75" i="7"/>
  <c r="D75" i="7"/>
  <c r="E100" i="7"/>
  <c r="D100" i="7"/>
  <c r="E110" i="7"/>
  <c r="Z355" i="2"/>
  <c r="D8" i="6" s="1"/>
  <c r="D110" i="7"/>
  <c r="E105" i="7"/>
  <c r="D105" i="7"/>
  <c r="D5" i="7"/>
  <c r="D15" i="7"/>
  <c r="D10" i="7"/>
  <c r="D25" i="7"/>
  <c r="D40" i="7"/>
  <c r="D50" i="7"/>
  <c r="Z143" i="1"/>
  <c r="Z294" i="1" l="1"/>
  <c r="Y294" i="1"/>
  <c r="Z291" i="1"/>
  <c r="Y291" i="1"/>
  <c r="E130" i="7"/>
  <c r="Z103" i="3"/>
  <c r="H8" i="6" s="1"/>
  <c r="E135" i="7"/>
  <c r="O16" i="8"/>
  <c r="I8" i="6"/>
  <c r="E30" i="7"/>
  <c r="E125" i="7"/>
  <c r="D20" i="7"/>
  <c r="E20" i="7"/>
  <c r="E145" i="7"/>
  <c r="Z103" i="4"/>
  <c r="D11" i="6" l="1"/>
  <c r="N10" i="6"/>
  <c r="N11" i="6" s="1"/>
  <c r="C11" i="6"/>
  <c r="M10" i="6"/>
  <c r="M11" i="6" s="1"/>
  <c r="J8" i="6"/>
  <c r="M8" i="6"/>
  <c r="N8" i="6" l="1"/>
</calcChain>
</file>

<file path=xl/comments1.xml><?xml version="1.0" encoding="utf-8"?>
<comments xmlns="http://schemas.openxmlformats.org/spreadsheetml/2006/main">
  <authors>
    <author>Автор</author>
  </authors>
  <commentList>
    <comment ref="L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2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L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sharedStrings.xml><?xml version="1.0" encoding="utf-8"?>
<sst xmlns="http://schemas.openxmlformats.org/spreadsheetml/2006/main" count="2406" uniqueCount="162">
  <si>
    <t>Додаток 12а</t>
  </si>
  <si>
    <t>ІІ. Моніторинг якості здійснення освітнього процесу</t>
  </si>
  <si>
    <t>2.1. Рівень навчальної діяльності учнів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</si>
  <si>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</si>
  <si>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</si>
  <si>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</si>
  <si>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</si>
  <si>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</si>
  <si>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</si>
  <si>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Контроль</t>
  </si>
  <si>
    <t>Предмет</t>
  </si>
  <si>
    <t>Рівні</t>
  </si>
  <si>
    <t>Початковий</t>
  </si>
  <si>
    <t>Середній</t>
  </si>
  <si>
    <t>Достатній</t>
  </si>
  <si>
    <t>Високий</t>
  </si>
  <si>
    <t>Бали</t>
  </si>
  <si>
    <t>Я/п</t>
  </si>
  <si>
    <t>%</t>
  </si>
  <si>
    <t>2016/2017</t>
  </si>
  <si>
    <t>Математика</t>
  </si>
  <si>
    <t xml:space="preserve"> </t>
  </si>
  <si>
    <t>Алгебра</t>
  </si>
  <si>
    <t>Геометрія</t>
  </si>
  <si>
    <t>біологія</t>
  </si>
  <si>
    <t>Біологія</t>
  </si>
  <si>
    <t>Географія</t>
  </si>
  <si>
    <t>Фізика</t>
  </si>
  <si>
    <t>хімія</t>
  </si>
  <si>
    <t>Екологія</t>
  </si>
  <si>
    <t>Природозн.</t>
  </si>
  <si>
    <t>Економіка</t>
  </si>
  <si>
    <t>Додаток 13а</t>
  </si>
  <si>
    <t>Середній 
бал</t>
  </si>
  <si>
    <t>Укр. мова</t>
  </si>
  <si>
    <t>читання</t>
  </si>
  <si>
    <t>Укр. літ.</t>
  </si>
  <si>
    <t>Рос. мова</t>
  </si>
  <si>
    <t>заруб. літ.</t>
  </si>
  <si>
    <t>Англ. мова</t>
  </si>
  <si>
    <t>Історія Укр.</t>
  </si>
  <si>
    <t>Всесв. історія</t>
  </si>
  <si>
    <t>Правозн.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</si>
  <si>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</si>
  <si>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</si>
  <si>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Основи зд.</t>
  </si>
  <si>
    <t xml:space="preserve">Фіз. культ. </t>
  </si>
  <si>
    <t>Захист Віт.</t>
  </si>
  <si>
    <t>Додаток 15а</t>
  </si>
  <si>
    <t>Інформатика</t>
  </si>
  <si>
    <t>Труд. навч.</t>
  </si>
  <si>
    <t>Худ. культ.</t>
  </si>
  <si>
    <t>Етика</t>
  </si>
  <si>
    <t xml:space="preserve">Астрономія </t>
  </si>
  <si>
    <t xml:space="preserve">Обр. мист. </t>
  </si>
  <si>
    <t>Муз. мист.</t>
  </si>
  <si>
    <t>Мистецтво</t>
  </si>
  <si>
    <t>Проноза О.П.</t>
  </si>
  <si>
    <t>Чабаненко О.К.</t>
  </si>
  <si>
    <t>Сімаченко О.Н.</t>
  </si>
  <si>
    <t>Чебаненко О.М.</t>
  </si>
  <si>
    <t>Ткаченко С.Ю.</t>
  </si>
  <si>
    <t>Сакара О.С.</t>
  </si>
  <si>
    <t>Ткаченко С.І.</t>
  </si>
  <si>
    <t>Борисенко Н.Г.</t>
  </si>
  <si>
    <t>Дадіжа М.Г.</t>
  </si>
  <si>
    <t>Кравченко О.О.</t>
  </si>
  <si>
    <t>Василенко І.Г.</t>
  </si>
  <si>
    <t>Чабаненко О.К</t>
  </si>
  <si>
    <t>Гавриленко Н.С.</t>
  </si>
  <si>
    <t>Гавриленко Є.Д.</t>
  </si>
  <si>
    <t>Чебан Г.С.</t>
  </si>
  <si>
    <t>Рилова К.В.</t>
  </si>
  <si>
    <t>Гончаренко Л.І.</t>
  </si>
  <si>
    <t>Гавриленко О.Д.</t>
  </si>
  <si>
    <t>Чебаненко В.В.</t>
  </si>
  <si>
    <t>Ремша С.П.</t>
  </si>
  <si>
    <t>укр.мова</t>
  </si>
  <si>
    <t>Додаток 16а</t>
  </si>
  <si>
    <t>2.1.6.1. Освітній моніторинг предметів художньо-естетичного циклу 
(художня культура, етика, образотворче, музичне мистецтво, мистецтво)</t>
  </si>
  <si>
    <t>2.1.6.1. Освітній моніторинг предметів інформаційно-технологічного, естетичного циклу 
(інформатика, трудове навчання, обслуговуюча праця)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</si>
  <si>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</si>
  <si>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</si>
  <si>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Цикли</t>
  </si>
  <si>
    <t>Середній бал</t>
  </si>
  <si>
    <t xml:space="preserve">Художньо-естетичний </t>
  </si>
  <si>
    <t xml:space="preserve">Інформаційно-технологічний </t>
  </si>
  <si>
    <t xml:space="preserve">Фізкультурно-оздоровчий </t>
  </si>
  <si>
    <t xml:space="preserve">Природничо-математичний </t>
  </si>
  <si>
    <t>С.б.</t>
  </si>
  <si>
    <t>2015/2016</t>
  </si>
  <si>
    <t>Різниця</t>
  </si>
  <si>
    <t>Якісний показник</t>
  </si>
  <si>
    <t>Астрономія</t>
  </si>
  <si>
    <t>Хімія</t>
  </si>
  <si>
    <t>Природознавство</t>
  </si>
  <si>
    <t>Українська мова</t>
  </si>
  <si>
    <t>Українська література</t>
  </si>
  <si>
    <t>Російська мова</t>
  </si>
  <si>
    <t>Зарубіжна література</t>
  </si>
  <si>
    <t>Англійська мова</t>
  </si>
  <si>
    <t>Французька мова</t>
  </si>
  <si>
    <t>Молдовська мова</t>
  </si>
  <si>
    <t>Молдовська література</t>
  </si>
  <si>
    <t>Болгарська мова</t>
  </si>
  <si>
    <t>Болгарська література</t>
  </si>
  <si>
    <t>Історія України</t>
  </si>
  <si>
    <t>Всесвітня історія</t>
  </si>
  <si>
    <t>Правознавство</t>
  </si>
  <si>
    <t>Людина і світ</t>
  </si>
  <si>
    <t>Основи здоров'я</t>
  </si>
  <si>
    <t>Фізична культура</t>
  </si>
  <si>
    <t>Захист Вітчизни</t>
  </si>
  <si>
    <t xml:space="preserve">Інформатика </t>
  </si>
  <si>
    <t>Трудове навчання</t>
  </si>
  <si>
    <t>Художня культура</t>
  </si>
  <si>
    <t>Образотворче мистецтво</t>
  </si>
  <si>
    <t>Музичне мистецтво</t>
  </si>
  <si>
    <t>Загальні показники по циклу</t>
  </si>
  <si>
    <t>Чебаненко О.М</t>
  </si>
  <si>
    <t>Сімаченко О.Н</t>
  </si>
  <si>
    <t>Гавриленко О.Д</t>
  </si>
  <si>
    <t>Чебаненко В.В</t>
  </si>
  <si>
    <t>Гавриленко Н.С</t>
  </si>
  <si>
    <t>Щербина Н.Л.</t>
  </si>
  <si>
    <t>природозн</t>
  </si>
  <si>
    <t>Чабан Н.П.</t>
  </si>
  <si>
    <t>РІЧНА</t>
  </si>
  <si>
    <t>Я у світі</t>
  </si>
  <si>
    <t>Літер.читання</t>
  </si>
  <si>
    <t>2017/2018</t>
  </si>
  <si>
    <t>укр.літ</t>
  </si>
  <si>
    <t>Гриценко К.О.</t>
  </si>
  <si>
    <t>гончаренко Л.І.</t>
  </si>
  <si>
    <t>Порівняльний моніторинг якості знань учнів з предметів  інваріантної складової за циклами за  підсумками навчального року</t>
  </si>
  <si>
    <t>РІЗНИЦЯ</t>
  </si>
  <si>
    <t xml:space="preserve">Порівняльний моніторинг якості знань учнів з предметів  інваріантної складової   
у 2015/2016 (4 клас) та 2016/2017 (5 клас) навчальні роки в ЗНЗ   </t>
  </si>
  <si>
    <r>
      <t xml:space="preserve">  </t>
    </r>
    <r>
      <rPr>
        <b/>
        <sz val="11"/>
        <color indexed="10"/>
        <rFont val="Calibri"/>
        <family val="2"/>
        <charset val="204"/>
        <scheme val="minor"/>
      </rPr>
      <t>2015/2016 4 клас</t>
    </r>
  </si>
  <si>
    <r>
      <rPr>
        <b/>
        <sz val="11"/>
        <color indexed="30"/>
        <rFont val="Calibri"/>
        <family val="2"/>
        <charset val="204"/>
        <scheme val="minor"/>
      </rPr>
      <t xml:space="preserve">Якісний показник </t>
    </r>
    <r>
      <rPr>
        <b/>
        <sz val="11"/>
        <rFont val="Calibri"/>
        <family val="2"/>
        <charset val="204"/>
        <scheme val="minor"/>
      </rPr>
      <t xml:space="preserve">                   </t>
    </r>
    <r>
      <rPr>
        <b/>
        <sz val="11"/>
        <color indexed="10"/>
        <rFont val="Calibri"/>
        <family val="2"/>
        <charset val="204"/>
        <scheme val="minor"/>
      </rPr>
      <t>+ / -</t>
    </r>
  </si>
  <si>
    <r>
      <rPr>
        <b/>
        <sz val="11"/>
        <color indexed="30"/>
        <rFont val="Calibri"/>
        <family val="2"/>
        <charset val="204"/>
        <scheme val="minor"/>
      </rPr>
      <t xml:space="preserve">Середній бал </t>
    </r>
    <r>
      <rPr>
        <b/>
        <sz val="11"/>
        <rFont val="Calibri"/>
        <family val="2"/>
        <charset val="204"/>
        <scheme val="minor"/>
      </rPr>
      <t xml:space="preserve">                   </t>
    </r>
    <r>
      <rPr>
        <b/>
        <sz val="11"/>
        <color indexed="10"/>
        <rFont val="Calibri"/>
        <family val="2"/>
        <charset val="204"/>
        <scheme val="minor"/>
      </rPr>
      <t>+ / -</t>
    </r>
  </si>
  <si>
    <r>
      <t xml:space="preserve"> </t>
    </r>
    <r>
      <rPr>
        <b/>
        <sz val="11"/>
        <color indexed="10"/>
        <rFont val="Calibri"/>
        <family val="2"/>
        <charset val="204"/>
        <scheme val="minor"/>
      </rPr>
      <t>2016/2017 5 клас</t>
    </r>
  </si>
  <si>
    <t>Предмети</t>
  </si>
  <si>
    <t>С/Б</t>
  </si>
  <si>
    <t>Я/П</t>
  </si>
  <si>
    <t>Літературне читання</t>
  </si>
  <si>
    <t>Природо-знавство</t>
  </si>
  <si>
    <t xml:space="preserve">Порівняльний моніторинг якості знань учнів з предметів  інваріантної складової   
у 2016/2017 (4 клас) та 2017/2018 (5 клас) навчальні роки в ЗНЗ   </t>
  </si>
  <si>
    <r>
      <t xml:space="preserve">  </t>
    </r>
    <r>
      <rPr>
        <b/>
        <sz val="11"/>
        <color indexed="10"/>
        <rFont val="Calibri"/>
        <family val="2"/>
        <charset val="204"/>
        <scheme val="minor"/>
      </rPr>
      <t>2016/2017 4 клас</t>
    </r>
  </si>
  <si>
    <r>
      <t xml:space="preserve"> </t>
    </r>
    <r>
      <rPr>
        <b/>
        <sz val="11"/>
        <color indexed="10"/>
        <rFont val="Calibri"/>
        <family val="2"/>
        <charset val="204"/>
        <scheme val="minor"/>
      </rPr>
      <t>2017/2018 5 клас</t>
    </r>
  </si>
  <si>
    <t>КЗ "Приморська ЗОШ І-ІІІ ступенів"</t>
  </si>
  <si>
    <t>ІІ. Моніторинг якості здійснення освітнього процесу за підсумками навчального року</t>
  </si>
  <si>
    <t>К-сть 
учнів</t>
  </si>
  <si>
    <t>Порівняльний моніторинг якості знань учнів з предметів  інваріантної складової у 2015/2016, 2016/2017, 2017/2018  н. р.</t>
  </si>
  <si>
    <t>2018/2019</t>
  </si>
  <si>
    <t xml:space="preserve">Алгебра </t>
  </si>
  <si>
    <t>Зимня Ю.І.</t>
  </si>
  <si>
    <t>Гром.освіта</t>
  </si>
  <si>
    <t>1 зарах</t>
  </si>
  <si>
    <t>2 зарах</t>
  </si>
  <si>
    <r>
      <t xml:space="preserve">  </t>
    </r>
    <r>
      <rPr>
        <b/>
        <sz val="11"/>
        <color indexed="10"/>
        <rFont val="Calibri"/>
        <family val="2"/>
        <charset val="204"/>
        <scheme val="minor"/>
      </rPr>
      <t>2017/2018 4 клас</t>
    </r>
  </si>
  <si>
    <r>
      <t xml:space="preserve"> </t>
    </r>
    <r>
      <rPr>
        <b/>
        <sz val="11"/>
        <color indexed="10"/>
        <rFont val="Calibri"/>
        <family val="2"/>
        <charset val="204"/>
        <scheme val="minor"/>
      </rPr>
      <t>2018/2019 5 клас</t>
    </r>
  </si>
  <si>
    <t>Суспільно-гуманітарний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</si>
</sst>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sz val="11"/>
      <color indexed="30"/>
      <name val="Calibri"/>
      <family val="2"/>
      <charset val="204"/>
      <scheme val="minor"/>
    </font>
    <font>
      <b/>
      <sz val="11"/>
      <color indexed="36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11"/>
      <color indexed="30"/>
      <name val="Calibri"/>
      <family val="2"/>
    </font>
    <font>
      <b/>
      <sz val="11"/>
      <color indexed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6F6A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4" fillId="0" borderId="0"/>
  </cellStyleXfs>
  <cellXfs count="547">
    <xf numFmtId="0" fontId="0" fillId="0" borderId="0" xfId="0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" fontId="0" fillId="3" borderId="1" xfId="0" applyNumberFormat="1" applyFill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center" vertical="top"/>
    </xf>
    <xf numFmtId="1" fontId="22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1" fontId="23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1" fontId="0" fillId="3" borderId="1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left" vertical="top"/>
    </xf>
    <xf numFmtId="0" fontId="0" fillId="3" borderId="1" xfId="0" applyNumberFormat="1" applyFill="1" applyBorder="1" applyAlignment="1">
      <alignment horizontal="center" vertical="top"/>
    </xf>
    <xf numFmtId="0" fontId="23" fillId="3" borderId="1" xfId="0" applyFont="1" applyFill="1" applyBorder="1" applyAlignment="1">
      <alignment horizontal="center" vertical="top"/>
    </xf>
    <xf numFmtId="0" fontId="23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left" vertical="top" wrapText="1"/>
    </xf>
    <xf numFmtId="0" fontId="23" fillId="3" borderId="6" xfId="0" applyFont="1" applyFill="1" applyBorder="1" applyAlignment="1">
      <alignment horizontal="center" vertical="top" wrapText="1"/>
    </xf>
    <xf numFmtId="0" fontId="23" fillId="3" borderId="6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1" fontId="0" fillId="3" borderId="6" xfId="0" applyNumberFormat="1" applyFill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22" fillId="0" borderId="6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left" vertical="top"/>
    </xf>
    <xf numFmtId="1" fontId="23" fillId="3" borderId="6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23" fillId="3" borderId="1" xfId="0" applyFont="1" applyFill="1" applyBorder="1" applyAlignment="1">
      <alignment vertical="top"/>
    </xf>
    <xf numFmtId="164" fontId="17" fillId="3" borderId="6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64" fontId="0" fillId="3" borderId="6" xfId="0" applyNumberFormat="1" applyFill="1" applyBorder="1" applyAlignment="1">
      <alignment horizontal="center" vertical="top"/>
    </xf>
    <xf numFmtId="164" fontId="0" fillId="3" borderId="6" xfId="0" applyNumberForma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4" fontId="23" fillId="3" borderId="6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horizontal="center" vertical="center"/>
    </xf>
    <xf numFmtId="164" fontId="16" fillId="3" borderId="6" xfId="0" applyNumberFormat="1" applyFont="1" applyFill="1" applyBorder="1" applyAlignment="1">
      <alignment horizontal="center" vertical="top"/>
    </xf>
    <xf numFmtId="1" fontId="0" fillId="3" borderId="6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0" fillId="2" borderId="6" xfId="0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0" fillId="3" borderId="6" xfId="0" applyFill="1" applyBorder="1" applyAlignment="1">
      <alignment vertical="top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1" xfId="0" applyFill="1" applyBorder="1"/>
    <xf numFmtId="164" fontId="28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  <xf numFmtId="0" fontId="15" fillId="2" borderId="6" xfId="0" applyFont="1" applyFill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/>
    </xf>
    <xf numFmtId="164" fontId="15" fillId="3" borderId="6" xfId="0" applyNumberFormat="1" applyFont="1" applyFill="1" applyBorder="1" applyAlignment="1">
      <alignment horizontal="center" vertical="top"/>
    </xf>
    <xf numFmtId="164" fontId="15" fillId="3" borderId="6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5" fillId="3" borderId="1" xfId="0" applyFont="1" applyFill="1" applyBorder="1" applyAlignment="1">
      <alignment vertical="top"/>
    </xf>
    <xf numFmtId="1" fontId="15" fillId="3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0" fontId="15" fillId="0" borderId="1" xfId="0" applyNumberFormat="1" applyFont="1" applyBorder="1" applyAlignment="1">
      <alignment horizontal="center" vertical="top"/>
    </xf>
    <xf numFmtId="0" fontId="15" fillId="3" borderId="6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vertical="top"/>
    </xf>
    <xf numFmtId="164" fontId="16" fillId="3" borderId="6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vertical="top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top" wrapText="1"/>
    </xf>
    <xf numFmtId="0" fontId="23" fillId="3" borderId="6" xfId="0" applyFont="1" applyFill="1" applyBorder="1" applyAlignment="1">
      <alignment vertical="top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/>
    <xf numFmtId="1" fontId="0" fillId="5" borderId="6" xfId="0" applyNumberForma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1" fontId="0" fillId="5" borderId="1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 vertical="top"/>
    </xf>
    <xf numFmtId="164" fontId="0" fillId="5" borderId="6" xfId="0" applyNumberFormat="1" applyFill="1" applyBorder="1" applyAlignment="1">
      <alignment horizontal="center" vertical="top" wrapText="1"/>
    </xf>
    <xf numFmtId="164" fontId="0" fillId="2" borderId="6" xfId="0" applyNumberFormat="1" applyFill="1" applyBorder="1" applyAlignment="1">
      <alignment horizontal="center" vertical="top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top" wrapText="1"/>
    </xf>
    <xf numFmtId="164" fontId="0" fillId="5" borderId="6" xfId="0" applyNumberFormat="1" applyFill="1" applyBorder="1" applyAlignment="1">
      <alignment horizontal="center"/>
    </xf>
    <xf numFmtId="0" fontId="23" fillId="0" borderId="1" xfId="0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wrapText="1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164" fontId="0" fillId="5" borderId="1" xfId="0" applyNumberForma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14" fillId="0" borderId="6" xfId="0" applyFont="1" applyBorder="1" applyAlignment="1">
      <alignment horizontal="center" vertical="top" wrapText="1"/>
    </xf>
    <xf numFmtId="0" fontId="21" fillId="5" borderId="6" xfId="0" applyFont="1" applyFill="1" applyBorder="1" applyAlignment="1">
      <alignment horizontal="left" vertical="top" wrapText="1"/>
    </xf>
    <xf numFmtId="1" fontId="0" fillId="5" borderId="6" xfId="0" applyNumberFormat="1" applyFill="1" applyBorder="1" applyAlignment="1">
      <alignment horizontal="center" vertical="top"/>
    </xf>
    <xf numFmtId="0" fontId="0" fillId="5" borderId="6" xfId="0" applyFill="1" applyBorder="1" applyAlignment="1">
      <alignment horizontal="left" vertical="top"/>
    </xf>
    <xf numFmtId="1" fontId="0" fillId="5" borderId="1" xfId="0" applyNumberForma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/>
    <xf numFmtId="0" fontId="0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wrapText="1"/>
    </xf>
    <xf numFmtId="1" fontId="23" fillId="5" borderId="1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left"/>
    </xf>
    <xf numFmtId="0" fontId="14" fillId="5" borderId="1" xfId="0" applyFont="1" applyFill="1" applyBorder="1" applyAlignment="1">
      <alignment vertical="top" wrapText="1"/>
    </xf>
    <xf numFmtId="164" fontId="14" fillId="5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0" fillId="5" borderId="1" xfId="0" applyFill="1" applyBorder="1" applyAlignment="1">
      <alignment horizontal="left" vertical="top"/>
    </xf>
    <xf numFmtId="164" fontId="28" fillId="5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top"/>
    </xf>
    <xf numFmtId="0" fontId="0" fillId="0" borderId="6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/>
    </xf>
    <xf numFmtId="1" fontId="14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/>
    <xf numFmtId="0" fontId="0" fillId="0" borderId="1" xfId="0" applyFill="1" applyBorder="1"/>
    <xf numFmtId="0" fontId="14" fillId="0" borderId="1" xfId="0" applyFont="1" applyBorder="1" applyAlignment="1">
      <alignment vertical="top"/>
    </xf>
    <xf numFmtId="0" fontId="15" fillId="0" borderId="6" xfId="0" applyFont="1" applyFill="1" applyBorder="1" applyAlignment="1">
      <alignment horizontal="center" wrapText="1"/>
    </xf>
    <xf numFmtId="1" fontId="14" fillId="5" borderId="1" xfId="0" applyNumberFormat="1" applyFont="1" applyFill="1" applyBorder="1" applyAlignment="1">
      <alignment horizontal="center" vertical="top"/>
    </xf>
    <xf numFmtId="164" fontId="15" fillId="5" borderId="6" xfId="0" applyNumberFormat="1" applyFont="1" applyFill="1" applyBorder="1" applyAlignment="1">
      <alignment horizontal="center" vertical="top"/>
    </xf>
    <xf numFmtId="164" fontId="15" fillId="5" borderId="6" xfId="0" applyNumberFormat="1" applyFont="1" applyFill="1" applyBorder="1" applyAlignment="1">
      <alignment horizontal="center" vertical="top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top"/>
    </xf>
    <xf numFmtId="164" fontId="15" fillId="2" borderId="6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5" fillId="5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center" vertical="top"/>
    </xf>
    <xf numFmtId="164" fontId="15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0" fillId="0" borderId="1" xfId="0" applyNumberForma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1" fontId="12" fillId="5" borderId="1" xfId="0" applyNumberFormat="1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/>
    </xf>
    <xf numFmtId="16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 vertical="top"/>
    </xf>
    <xf numFmtId="1" fontId="23" fillId="5" borderId="1" xfId="0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top"/>
    </xf>
    <xf numFmtId="1" fontId="0" fillId="2" borderId="6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0" xfId="0" applyNumberFormat="1"/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164" fontId="12" fillId="3" borderId="6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5" fillId="0" borderId="6" xfId="0" applyFont="1" applyFill="1" applyBorder="1"/>
    <xf numFmtId="0" fontId="0" fillId="0" borderId="6" xfId="0" applyFill="1" applyBorder="1"/>
    <xf numFmtId="0" fontId="11" fillId="5" borderId="1" xfId="0" applyFont="1" applyFill="1" applyBorder="1" applyAlignment="1">
      <alignment vertical="top"/>
    </xf>
    <xf numFmtId="164" fontId="17" fillId="5" borderId="6" xfId="0" applyNumberFormat="1" applyFont="1" applyFill="1" applyBorder="1" applyAlignment="1">
      <alignment horizontal="center" vertical="top"/>
    </xf>
    <xf numFmtId="1" fontId="11" fillId="3" borderId="1" xfId="0" applyNumberFormat="1" applyFont="1" applyFill="1" applyBorder="1" applyAlignment="1">
      <alignment horizontal="center" vertical="top"/>
    </xf>
    <xf numFmtId="164" fontId="11" fillId="3" borderId="6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/>
    </xf>
    <xf numFmtId="1" fontId="23" fillId="5" borderId="1" xfId="0" applyNumberFormat="1" applyFont="1" applyFill="1" applyBorder="1" applyAlignment="1">
      <alignment horizontal="center" vertical="top"/>
    </xf>
    <xf numFmtId="1" fontId="15" fillId="5" borderId="1" xfId="0" applyNumberFormat="1" applyFont="1" applyFill="1" applyBorder="1" applyAlignment="1">
      <alignment horizontal="center" vertical="top"/>
    </xf>
    <xf numFmtId="164" fontId="15" fillId="5" borderId="6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/>
    </xf>
    <xf numFmtId="164" fontId="11" fillId="5" borderId="6" xfId="0" applyNumberFormat="1" applyFont="1" applyFill="1" applyBorder="1" applyAlignment="1">
      <alignment horizontal="center" vertical="top"/>
    </xf>
    <xf numFmtId="1" fontId="11" fillId="5" borderId="1" xfId="0" applyNumberFormat="1" applyFont="1" applyFill="1" applyBorder="1" applyAlignment="1">
      <alignment horizontal="center" vertical="top"/>
    </xf>
    <xf numFmtId="164" fontId="11" fillId="5" borderId="6" xfId="0" applyNumberFormat="1" applyFont="1" applyFill="1" applyBorder="1" applyAlignment="1">
      <alignment horizontal="center" vertical="top" wrapText="1"/>
    </xf>
    <xf numFmtId="164" fontId="0" fillId="5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3" borderId="6" xfId="0" applyFill="1" applyBorder="1"/>
    <xf numFmtId="0" fontId="0" fillId="0" borderId="6" xfId="0" applyBorder="1"/>
    <xf numFmtId="0" fontId="23" fillId="0" borderId="1" xfId="0" applyFont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9" fillId="8" borderId="6" xfId="0" applyFont="1" applyFill="1" applyBorder="1" applyAlignment="1">
      <alignment horizontal="left" vertical="top" wrapText="1"/>
    </xf>
    <xf numFmtId="0" fontId="9" fillId="8" borderId="6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 wrapText="1"/>
    </xf>
    <xf numFmtId="0" fontId="21" fillId="8" borderId="6" xfId="0" applyFont="1" applyFill="1" applyBorder="1" applyAlignment="1">
      <alignment horizontal="left" vertical="top" wrapText="1"/>
    </xf>
    <xf numFmtId="0" fontId="0" fillId="8" borderId="6" xfId="0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/>
    </xf>
    <xf numFmtId="0" fontId="11" fillId="8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2" fillId="8" borderId="6" xfId="0" applyFont="1" applyFill="1" applyBorder="1" applyAlignment="1">
      <alignment horizontal="center" vertical="top"/>
    </xf>
    <xf numFmtId="0" fontId="22" fillId="8" borderId="6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/>
    </xf>
    <xf numFmtId="164" fontId="3" fillId="8" borderId="6" xfId="0" applyNumberFormat="1" applyFont="1" applyFill="1" applyBorder="1" applyAlignment="1">
      <alignment horizontal="center" vertical="top"/>
    </xf>
    <xf numFmtId="164" fontId="0" fillId="8" borderId="6" xfId="0" applyNumberFormat="1" applyFill="1" applyBorder="1" applyAlignment="1">
      <alignment horizontal="center" vertical="top"/>
    </xf>
    <xf numFmtId="164" fontId="0" fillId="8" borderId="6" xfId="0" applyNumberFormat="1" applyFill="1" applyBorder="1" applyAlignment="1">
      <alignment horizontal="center" vertical="top" wrapText="1"/>
    </xf>
    <xf numFmtId="0" fontId="23" fillId="8" borderId="6" xfId="0" applyFont="1" applyFill="1" applyBorder="1" applyAlignment="1">
      <alignment horizontal="center" vertical="top"/>
    </xf>
    <xf numFmtId="0" fontId="23" fillId="8" borderId="6" xfId="0" applyFont="1" applyFill="1" applyBorder="1" applyAlignment="1">
      <alignment horizontal="center" vertical="top" wrapText="1"/>
    </xf>
    <xf numFmtId="0" fontId="0" fillId="8" borderId="6" xfId="0" applyFill="1" applyBorder="1" applyAlignment="1">
      <alignment vertical="top"/>
    </xf>
    <xf numFmtId="0" fontId="0" fillId="8" borderId="6" xfId="0" applyFill="1" applyBorder="1" applyAlignment="1">
      <alignment horizontal="center" vertical="top"/>
    </xf>
    <xf numFmtId="0" fontId="11" fillId="8" borderId="6" xfId="0" applyFont="1" applyFill="1" applyBorder="1" applyAlignment="1">
      <alignment horizontal="center" vertical="top"/>
    </xf>
    <xf numFmtId="1" fontId="0" fillId="8" borderId="6" xfId="0" applyNumberFormat="1" applyFill="1" applyBorder="1" applyAlignment="1">
      <alignment horizontal="center" vertical="top"/>
    </xf>
    <xf numFmtId="0" fontId="0" fillId="8" borderId="1" xfId="0" applyFill="1" applyBorder="1" applyAlignment="1">
      <alignment vertical="top"/>
    </xf>
    <xf numFmtId="1" fontId="0" fillId="8" borderId="1" xfId="0" applyNumberFormat="1" applyFill="1" applyBorder="1" applyAlignment="1">
      <alignment horizontal="center" vertical="top"/>
    </xf>
    <xf numFmtId="164" fontId="0" fillId="8" borderId="1" xfId="0" applyNumberFormat="1" applyFill="1" applyBorder="1" applyAlignment="1">
      <alignment horizontal="center" vertical="top"/>
    </xf>
    <xf numFmtId="0" fontId="22" fillId="8" borderId="1" xfId="0" applyFont="1" applyFill="1" applyBorder="1" applyAlignment="1">
      <alignment vertical="top" wrapText="1"/>
    </xf>
    <xf numFmtId="164" fontId="28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 wrapText="1"/>
    </xf>
    <xf numFmtId="0" fontId="0" fillId="8" borderId="1" xfId="0" applyNumberFormat="1" applyFill="1" applyBorder="1" applyAlignment="1">
      <alignment horizontal="center" vertical="top"/>
    </xf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wrapText="1"/>
    </xf>
    <xf numFmtId="1" fontId="0" fillId="8" borderId="1" xfId="0" applyNumberFormat="1" applyFont="1" applyFill="1" applyBorder="1" applyAlignment="1">
      <alignment horizontal="center" vertical="center"/>
    </xf>
    <xf numFmtId="164" fontId="0" fillId="8" borderId="6" xfId="0" applyNumberFormat="1" applyFill="1" applyBorder="1" applyAlignment="1">
      <alignment horizontal="center"/>
    </xf>
    <xf numFmtId="164" fontId="37" fillId="3" borderId="1" xfId="0" applyNumberFormat="1" applyFont="1" applyFill="1" applyBorder="1" applyAlignment="1">
      <alignment horizontal="center" vertical="top"/>
    </xf>
    <xf numFmtId="164" fontId="37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center" vertical="top" wrapText="1"/>
    </xf>
    <xf numFmtId="164" fontId="33" fillId="5" borderId="1" xfId="0" applyNumberFormat="1" applyFont="1" applyFill="1" applyBorder="1" applyAlignment="1">
      <alignment horizontal="center" vertical="top"/>
    </xf>
    <xf numFmtId="164" fontId="1" fillId="9" borderId="6" xfId="0" applyNumberFormat="1" applyFont="1" applyFill="1" applyBorder="1" applyAlignment="1">
      <alignment horizontal="center" vertical="top" wrapText="1"/>
    </xf>
    <xf numFmtId="164" fontId="35" fillId="5" borderId="1" xfId="0" applyNumberFormat="1" applyFont="1" applyFill="1" applyBorder="1" applyAlignment="1">
      <alignment horizontal="center" vertical="top"/>
    </xf>
    <xf numFmtId="164" fontId="33" fillId="3" borderId="1" xfId="0" applyNumberFormat="1" applyFont="1" applyFill="1" applyBorder="1" applyAlignment="1">
      <alignment horizontal="center" vertical="top"/>
    </xf>
    <xf numFmtId="164" fontId="1" fillId="3" borderId="6" xfId="0" applyNumberFormat="1" applyFont="1" applyFill="1" applyBorder="1" applyAlignment="1">
      <alignment horizontal="center" vertical="top" wrapText="1"/>
    </xf>
    <xf numFmtId="164" fontId="35" fillId="3" borderId="1" xfId="0" applyNumberFormat="1" applyFont="1" applyFill="1" applyBorder="1" applyAlignment="1">
      <alignment horizontal="center" vertical="top"/>
    </xf>
    <xf numFmtId="164" fontId="33" fillId="8" borderId="1" xfId="0" applyNumberFormat="1" applyFont="1" applyFill="1" applyBorder="1" applyAlignment="1">
      <alignment horizontal="center" vertical="top"/>
    </xf>
    <xf numFmtId="164" fontId="1" fillId="8" borderId="6" xfId="0" applyNumberFormat="1" applyFont="1" applyFill="1" applyBorder="1" applyAlignment="1">
      <alignment horizontal="center" vertical="top" wrapText="1"/>
    </xf>
    <xf numFmtId="164" fontId="35" fillId="8" borderId="1" xfId="0" applyNumberFormat="1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164" fontId="37" fillId="2" borderId="1" xfId="0" applyNumberFormat="1" applyFont="1" applyFill="1" applyBorder="1" applyAlignment="1">
      <alignment horizontal="center" vertical="top"/>
    </xf>
    <xf numFmtId="164" fontId="37" fillId="10" borderId="1" xfId="1" applyNumberFormat="1" applyFont="1" applyFill="1" applyBorder="1" applyAlignment="1">
      <alignment horizontal="center" vertical="center"/>
    </xf>
    <xf numFmtId="164" fontId="37" fillId="10" borderId="3" xfId="1" applyNumberFormat="1" applyFont="1" applyFill="1" applyBorder="1" applyAlignment="1">
      <alignment horizontal="center" vertical="center"/>
    </xf>
    <xf numFmtId="164" fontId="33" fillId="0" borderId="1" xfId="1" applyNumberFormat="1" applyFont="1" applyFill="1" applyBorder="1" applyAlignment="1">
      <alignment horizontal="center" vertical="center"/>
    </xf>
    <xf numFmtId="164" fontId="33" fillId="0" borderId="1" xfId="1" applyNumberFormat="1" applyFont="1" applyFill="1" applyBorder="1" applyAlignment="1">
      <alignment horizontal="center" vertical="top"/>
    </xf>
    <xf numFmtId="164" fontId="1" fillId="13" borderId="1" xfId="0" applyNumberFormat="1" applyFont="1" applyFill="1" applyBorder="1" applyAlignment="1">
      <alignment horizontal="center" vertical="center"/>
    </xf>
    <xf numFmtId="164" fontId="41" fillId="3" borderId="0" xfId="1" applyNumberFormat="1" applyFont="1" applyFill="1" applyBorder="1" applyAlignment="1">
      <alignment horizontal="center" vertical="center"/>
    </xf>
    <xf numFmtId="164" fontId="42" fillId="3" borderId="0" xfId="1" applyNumberFormat="1" applyFont="1" applyFill="1" applyBorder="1" applyAlignment="1">
      <alignment horizontal="center" vertical="center"/>
    </xf>
    <xf numFmtId="164" fontId="43" fillId="3" borderId="0" xfId="1" applyNumberFormat="1" applyFont="1" applyFill="1" applyBorder="1" applyAlignment="1">
      <alignment horizontal="center"/>
    </xf>
    <xf numFmtId="0" fontId="34" fillId="3" borderId="0" xfId="1" applyFill="1" applyBorder="1"/>
    <xf numFmtId="0" fontId="0" fillId="8" borderId="6" xfId="0" applyFill="1" applyBorder="1" applyAlignment="1">
      <alignment horizontal="center"/>
    </xf>
    <xf numFmtId="0" fontId="0" fillId="8" borderId="6" xfId="0" applyFill="1" applyBorder="1"/>
    <xf numFmtId="1" fontId="0" fillId="8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vertical="top" wrapText="1"/>
    </xf>
    <xf numFmtId="1" fontId="3" fillId="8" borderId="1" xfId="0" applyNumberFormat="1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0" fillId="8" borderId="1" xfId="0" applyFill="1" applyBorder="1"/>
    <xf numFmtId="0" fontId="0" fillId="8" borderId="1" xfId="0" applyFill="1" applyBorder="1" applyAlignment="1">
      <alignment horizontal="center" vertical="top" wrapText="1"/>
    </xf>
    <xf numFmtId="164" fontId="0" fillId="8" borderId="1" xfId="0" applyNumberForma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/>
    </xf>
    <xf numFmtId="164" fontId="3" fillId="8" borderId="6" xfId="0" applyNumberFormat="1" applyFont="1" applyFill="1" applyBorder="1" applyAlignment="1">
      <alignment horizontal="center" vertical="center"/>
    </xf>
    <xf numFmtId="164" fontId="0" fillId="8" borderId="6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0" fillId="8" borderId="1" xfId="0" applyFont="1" applyFill="1" applyBorder="1" applyAlignment="1">
      <alignment horizontal="left" vertical="top"/>
    </xf>
    <xf numFmtId="0" fontId="22" fillId="8" borderId="1" xfId="0" applyFont="1" applyFill="1" applyBorder="1" applyAlignment="1">
      <alignment horizontal="left" vertical="top"/>
    </xf>
    <xf numFmtId="1" fontId="22" fillId="8" borderId="1" xfId="0" applyNumberFormat="1" applyFont="1" applyFill="1" applyBorder="1" applyAlignment="1">
      <alignment horizontal="center" vertical="top"/>
    </xf>
    <xf numFmtId="0" fontId="0" fillId="8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center" vertical="top"/>
    </xf>
    <xf numFmtId="1" fontId="0" fillId="8" borderId="1" xfId="0" applyNumberFormat="1" applyFont="1" applyFill="1" applyBorder="1" applyAlignment="1">
      <alignment horizontal="center" vertical="top"/>
    </xf>
    <xf numFmtId="2" fontId="0" fillId="8" borderId="1" xfId="0" applyNumberFormat="1" applyFill="1" applyBorder="1" applyAlignment="1">
      <alignment horizontal="left" vertical="top"/>
    </xf>
    <xf numFmtId="0" fontId="8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/>
    </xf>
    <xf numFmtId="1" fontId="23" fillId="8" borderId="1" xfId="0" applyNumberFormat="1" applyFont="1" applyFill="1" applyBorder="1" applyAlignment="1">
      <alignment horizontal="center" vertical="top"/>
    </xf>
    <xf numFmtId="0" fontId="10" fillId="0" borderId="6" xfId="0" applyFont="1" applyFill="1" applyBorder="1"/>
    <xf numFmtId="0" fontId="10" fillId="8" borderId="1" xfId="0" applyFont="1" applyFill="1" applyBorder="1" applyAlignment="1">
      <alignment horizontal="center" vertical="top"/>
    </xf>
    <xf numFmtId="0" fontId="15" fillId="8" borderId="1" xfId="0" applyFont="1" applyFill="1" applyBorder="1" applyAlignment="1">
      <alignment vertical="top"/>
    </xf>
    <xf numFmtId="0" fontId="0" fillId="8" borderId="1" xfId="0" applyFill="1" applyBorder="1" applyAlignment="1">
      <alignment horizontal="center"/>
    </xf>
    <xf numFmtId="0" fontId="11" fillId="8" borderId="1" xfId="0" applyFont="1" applyFill="1" applyBorder="1" applyAlignment="1">
      <alignment vertical="top"/>
    </xf>
    <xf numFmtId="164" fontId="15" fillId="8" borderId="6" xfId="0" applyNumberFormat="1" applyFont="1" applyFill="1" applyBorder="1" applyAlignment="1">
      <alignment horizontal="center" vertical="center"/>
    </xf>
    <xf numFmtId="164" fontId="15" fillId="8" borderId="6" xfId="0" applyNumberFormat="1" applyFont="1" applyFill="1" applyBorder="1" applyAlignment="1">
      <alignment horizontal="center" vertical="top"/>
    </xf>
    <xf numFmtId="164" fontId="15" fillId="8" borderId="6" xfId="0" applyNumberFormat="1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1" fontId="15" fillId="8" borderId="1" xfId="0" applyNumberFormat="1" applyFont="1" applyFill="1" applyBorder="1" applyAlignment="1">
      <alignment horizontal="center" vertical="top"/>
    </xf>
    <xf numFmtId="0" fontId="10" fillId="8" borderId="6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vertical="top"/>
    </xf>
    <xf numFmtId="0" fontId="13" fillId="8" borderId="1" xfId="0" applyFont="1" applyFill="1" applyBorder="1" applyAlignment="1">
      <alignment vertical="top"/>
    </xf>
    <xf numFmtId="0" fontId="15" fillId="8" borderId="1" xfId="0" applyNumberFormat="1" applyFont="1" applyFill="1" applyBorder="1" applyAlignment="1">
      <alignment horizontal="center" vertical="top"/>
    </xf>
    <xf numFmtId="164" fontId="0" fillId="8" borderId="1" xfId="0" applyNumberForma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top"/>
    </xf>
    <xf numFmtId="164" fontId="33" fillId="8" borderId="6" xfId="0" applyNumberFormat="1" applyFont="1" applyFill="1" applyBorder="1" applyAlignment="1">
      <alignment horizontal="center" vertical="top"/>
    </xf>
    <xf numFmtId="164" fontId="33" fillId="8" borderId="6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top"/>
    </xf>
    <xf numFmtId="0" fontId="10" fillId="8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vertical="top"/>
    </xf>
    <xf numFmtId="1" fontId="1" fillId="8" borderId="1" xfId="0" applyNumberFormat="1" applyFont="1" applyFill="1" applyBorder="1" applyAlignment="1">
      <alignment horizontal="center" vertical="top"/>
    </xf>
    <xf numFmtId="164" fontId="1" fillId="8" borderId="6" xfId="0" applyNumberFormat="1" applyFont="1" applyFill="1" applyBorder="1" applyAlignment="1">
      <alignment horizontal="center" vertical="top"/>
    </xf>
    <xf numFmtId="164" fontId="11" fillId="8" borderId="6" xfId="0" applyNumberFormat="1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top"/>
    </xf>
    <xf numFmtId="0" fontId="15" fillId="8" borderId="1" xfId="0" applyFont="1" applyFill="1" applyBorder="1" applyAlignment="1">
      <alignment horizontal="left" vertical="top"/>
    </xf>
    <xf numFmtId="0" fontId="15" fillId="8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10" fillId="8" borderId="6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 wrapText="1"/>
    </xf>
    <xf numFmtId="0" fontId="23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vertical="top"/>
    </xf>
    <xf numFmtId="0" fontId="7" fillId="8" borderId="1" xfId="0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164" fontId="17" fillId="8" borderId="6" xfId="0" applyNumberFormat="1" applyFont="1" applyFill="1" applyBorder="1" applyAlignment="1">
      <alignment horizontal="center" vertical="top"/>
    </xf>
    <xf numFmtId="0" fontId="19" fillId="8" borderId="1" xfId="0" applyFont="1" applyFill="1" applyBorder="1" applyAlignment="1">
      <alignment horizontal="left" vertical="top" wrapText="1"/>
    </xf>
    <xf numFmtId="0" fontId="17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left"/>
    </xf>
    <xf numFmtId="0" fontId="0" fillId="8" borderId="6" xfId="0" applyFill="1" applyBorder="1" applyAlignment="1">
      <alignment horizontal="left" vertical="top"/>
    </xf>
    <xf numFmtId="0" fontId="8" fillId="8" borderId="1" xfId="0" applyFont="1" applyFill="1" applyBorder="1" applyAlignment="1">
      <alignment horizontal="left" vertical="top"/>
    </xf>
    <xf numFmtId="164" fontId="12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7" fillId="0" borderId="0" xfId="0" applyFont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164" fontId="11" fillId="8" borderId="6" xfId="0" applyNumberFormat="1" applyFont="1" applyFill="1" applyBorder="1" applyAlignment="1">
      <alignment horizontal="center" vertical="top"/>
    </xf>
    <xf numFmtId="164" fontId="16" fillId="8" borderId="6" xfId="0" applyNumberFormat="1" applyFont="1" applyFill="1" applyBorder="1" applyAlignment="1">
      <alignment horizontal="center" vertical="top"/>
    </xf>
    <xf numFmtId="164" fontId="16" fillId="8" borderId="6" xfId="0" applyNumberFormat="1" applyFont="1" applyFill="1" applyBorder="1" applyAlignment="1">
      <alignment horizontal="center" vertical="top" wrapText="1"/>
    </xf>
    <xf numFmtId="1" fontId="0" fillId="8" borderId="1" xfId="0" applyNumberFormat="1" applyFill="1" applyBorder="1" applyAlignment="1">
      <alignment horizontal="center" vertical="center"/>
    </xf>
    <xf numFmtId="164" fontId="12" fillId="8" borderId="6" xfId="0" applyNumberFormat="1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/>
    </xf>
    <xf numFmtId="164" fontId="17" fillId="0" borderId="6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1" fontId="2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 wrapText="1"/>
    </xf>
    <xf numFmtId="0" fontId="33" fillId="2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164" fontId="15" fillId="0" borderId="6" xfId="0" applyNumberFormat="1" applyFont="1" applyFill="1" applyBorder="1" applyAlignment="1">
      <alignment horizontal="center" vertical="top"/>
    </xf>
    <xf numFmtId="164" fontId="15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3" borderId="6" xfId="0" applyFont="1" applyFill="1" applyBorder="1" applyAlignment="1">
      <alignment vertical="top"/>
    </xf>
    <xf numFmtId="164" fontId="11" fillId="0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vertical="top"/>
    </xf>
    <xf numFmtId="164" fontId="1" fillId="3" borderId="6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/>
    </xf>
    <xf numFmtId="164" fontId="3" fillId="0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0" fontId="1" fillId="8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0" fillId="3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0" fillId="15" borderId="6" xfId="0" applyFill="1" applyBorder="1" applyAlignment="1">
      <alignment vertical="top"/>
    </xf>
    <xf numFmtId="0" fontId="0" fillId="15" borderId="6" xfId="0" applyFill="1" applyBorder="1" applyAlignment="1">
      <alignment horizontal="center" vertical="top" wrapText="1"/>
    </xf>
    <xf numFmtId="164" fontId="0" fillId="15" borderId="6" xfId="0" applyNumberFormat="1" applyFill="1" applyBorder="1" applyAlignment="1">
      <alignment horizontal="center" vertical="top"/>
    </xf>
    <xf numFmtId="164" fontId="0" fillId="15" borderId="6" xfId="0" applyNumberFormat="1" applyFill="1" applyBorder="1" applyAlignment="1">
      <alignment horizontal="center" vertical="top" wrapText="1"/>
    </xf>
    <xf numFmtId="0" fontId="0" fillId="15" borderId="1" xfId="0" applyFill="1" applyBorder="1" applyAlignment="1">
      <alignment vertical="top"/>
    </xf>
    <xf numFmtId="0" fontId="1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164" fontId="1" fillId="15" borderId="6" xfId="0" applyNumberFormat="1" applyFont="1" applyFill="1" applyBorder="1" applyAlignment="1">
      <alignment horizontal="center" vertical="top"/>
    </xf>
    <xf numFmtId="0" fontId="0" fillId="6" borderId="2" xfId="0" applyFill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wrapText="1"/>
    </xf>
    <xf numFmtId="0" fontId="31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164" fontId="35" fillId="0" borderId="8" xfId="0" applyNumberFormat="1" applyFont="1" applyBorder="1" applyAlignment="1">
      <alignment horizontal="center" vertical="top" wrapText="1"/>
    </xf>
    <xf numFmtId="164" fontId="35" fillId="0" borderId="7" xfId="0" applyNumberFormat="1" applyFont="1" applyBorder="1" applyAlignment="1">
      <alignment horizontal="center" vertical="top" wrapText="1"/>
    </xf>
    <xf numFmtId="164" fontId="35" fillId="0" borderId="9" xfId="0" applyNumberFormat="1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164" fontId="36" fillId="4" borderId="3" xfId="0" applyNumberFormat="1" applyFont="1" applyFill="1" applyBorder="1" applyAlignment="1">
      <alignment horizontal="center" vertical="top" wrapText="1"/>
    </xf>
    <xf numFmtId="164" fontId="36" fillId="4" borderId="5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64" fontId="40" fillId="10" borderId="1" xfId="1" applyNumberFormat="1" applyFont="1" applyFill="1" applyBorder="1" applyAlignment="1">
      <alignment horizontal="center" vertical="top" wrapText="1"/>
    </xf>
    <xf numFmtId="0" fontId="44" fillId="0" borderId="1" xfId="1" applyFont="1" applyBorder="1" applyAlignment="1">
      <alignment horizontal="center" vertical="center" wrapText="1"/>
    </xf>
    <xf numFmtId="164" fontId="37" fillId="0" borderId="3" xfId="1" applyNumberFormat="1" applyFont="1" applyBorder="1" applyAlignment="1">
      <alignment horizontal="center" vertical="center" wrapText="1"/>
    </xf>
    <xf numFmtId="164" fontId="37" fillId="0" borderId="10" xfId="1" applyNumberFormat="1" applyFont="1" applyBorder="1" applyAlignment="1">
      <alignment horizontal="center" vertical="center" wrapText="1"/>
    </xf>
    <xf numFmtId="164" fontId="37" fillId="0" borderId="5" xfId="1" applyNumberFormat="1" applyFont="1" applyBorder="1" applyAlignment="1">
      <alignment horizontal="center" vertical="center" wrapText="1"/>
    </xf>
    <xf numFmtId="164" fontId="37" fillId="10" borderId="1" xfId="1" applyNumberFormat="1" applyFont="1" applyFill="1" applyBorder="1" applyAlignment="1">
      <alignment horizontal="center" vertical="center" wrapText="1"/>
    </xf>
    <xf numFmtId="164" fontId="39" fillId="0" borderId="1" xfId="1" applyNumberFormat="1" applyFont="1" applyBorder="1" applyAlignment="1">
      <alignment horizontal="center" vertical="center" wrapText="1"/>
    </xf>
    <xf numFmtId="164" fontId="37" fillId="0" borderId="1" xfId="1" applyNumberFormat="1" applyFont="1" applyBorder="1" applyAlignment="1">
      <alignment horizontal="center" vertical="center" wrapText="1"/>
    </xf>
    <xf numFmtId="164" fontId="37" fillId="11" borderId="2" xfId="1" applyNumberFormat="1" applyFont="1" applyFill="1" applyBorder="1" applyAlignment="1">
      <alignment horizontal="center" vertical="center"/>
    </xf>
    <xf numFmtId="164" fontId="37" fillId="11" borderId="4" xfId="1" applyNumberFormat="1" applyFont="1" applyFill="1" applyBorder="1" applyAlignment="1">
      <alignment horizontal="center" vertical="center"/>
    </xf>
    <xf numFmtId="164" fontId="37" fillId="11" borderId="6" xfId="1" applyNumberFormat="1" applyFont="1" applyFill="1" applyBorder="1" applyAlignment="1">
      <alignment horizontal="center" vertical="center"/>
    </xf>
    <xf numFmtId="164" fontId="37" fillId="12" borderId="2" xfId="1" applyNumberFormat="1" applyFont="1" applyFill="1" applyBorder="1" applyAlignment="1">
      <alignment horizontal="center" vertical="center" wrapText="1"/>
    </xf>
    <xf numFmtId="164" fontId="37" fillId="12" borderId="4" xfId="1" applyNumberFormat="1" applyFont="1" applyFill="1" applyBorder="1" applyAlignment="1">
      <alignment horizontal="center" vertical="center" wrapText="1"/>
    </xf>
    <xf numFmtId="164" fontId="37" fillId="12" borderId="6" xfId="1" applyNumberFormat="1" applyFont="1" applyFill="1" applyBorder="1" applyAlignment="1">
      <alignment horizontal="center" vertical="center" wrapText="1"/>
    </xf>
    <xf numFmtId="164" fontId="39" fillId="0" borderId="3" xfId="1" applyNumberFormat="1" applyFont="1" applyBorder="1" applyAlignment="1">
      <alignment horizontal="center" vertical="center" wrapText="1"/>
    </xf>
    <xf numFmtId="164" fontId="39" fillId="0" borderId="10" xfId="1" applyNumberFormat="1" applyFont="1" applyBorder="1" applyAlignment="1">
      <alignment horizontal="center" vertical="center" wrapText="1"/>
    </xf>
    <xf numFmtId="164" fontId="39" fillId="0" borderId="5" xfId="1" applyNumberFormat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164" fontId="37" fillId="0" borderId="11" xfId="1" applyNumberFormat="1" applyFont="1" applyBorder="1" applyAlignment="1">
      <alignment horizontal="center" vertical="center" wrapText="1"/>
    </xf>
    <xf numFmtId="164" fontId="37" fillId="0" borderId="12" xfId="1" applyNumberFormat="1" applyFont="1" applyBorder="1" applyAlignment="1">
      <alignment horizontal="center" vertical="center" wrapText="1"/>
    </xf>
    <xf numFmtId="164" fontId="37" fillId="0" borderId="13" xfId="1" applyNumberFormat="1" applyFont="1" applyBorder="1" applyAlignment="1">
      <alignment horizontal="center" vertical="center" wrapText="1"/>
    </xf>
    <xf numFmtId="164" fontId="37" fillId="10" borderId="2" xfId="1" applyNumberFormat="1" applyFont="1" applyFill="1" applyBorder="1" applyAlignment="1">
      <alignment horizontal="center" vertical="center" wrapText="1"/>
    </xf>
    <xf numFmtId="164" fontId="37" fillId="10" borderId="4" xfId="1" applyNumberFormat="1" applyFont="1" applyFill="1" applyBorder="1" applyAlignment="1">
      <alignment horizontal="center" vertical="center" wrapText="1"/>
    </xf>
    <xf numFmtId="164" fontId="37" fillId="10" borderId="6" xfId="1" applyNumberFormat="1" applyFont="1" applyFill="1" applyBorder="1" applyAlignment="1">
      <alignment horizontal="center" vertical="center" wrapText="1"/>
    </xf>
    <xf numFmtId="164" fontId="40" fillId="10" borderId="3" xfId="1" applyNumberFormat="1" applyFont="1" applyFill="1" applyBorder="1" applyAlignment="1">
      <alignment horizontal="center" vertical="top" wrapText="1"/>
    </xf>
    <xf numFmtId="164" fontId="40" fillId="10" borderId="5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">
    <dxf>
      <font>
        <color theme="3" tint="0.39994506668294322"/>
      </font>
    </dxf>
    <dxf>
      <font>
        <color rgb="FFFF0000"/>
      </font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94"/>
  <sheetViews>
    <sheetView topLeftCell="B274" zoomScaleNormal="100" workbookViewId="0">
      <selection activeCell="Y294" sqref="Y294"/>
    </sheetView>
  </sheetViews>
  <sheetFormatPr defaultRowHeight="15" x14ac:dyDescent="0.25"/>
  <cols>
    <col min="1" max="1" width="4.42578125" customWidth="1"/>
    <col min="2" max="2" width="5.28515625" customWidth="1"/>
    <col min="3" max="3" width="14.5703125" customWidth="1"/>
    <col min="4" max="4" width="12.42578125" customWidth="1"/>
    <col min="5" max="5" width="5.140625" customWidth="1"/>
    <col min="6" max="6" width="7" customWidth="1"/>
    <col min="7" max="7" width="6.42578125" customWidth="1"/>
    <col min="8" max="8" width="13" customWidth="1"/>
    <col min="9" max="9" width="3.5703125" customWidth="1"/>
    <col min="10" max="10" width="3.42578125" customWidth="1"/>
    <col min="11" max="11" width="3.140625" customWidth="1"/>
    <col min="12" max="12" width="7" customWidth="1"/>
    <col min="13" max="13" width="3.28515625" customWidth="1"/>
    <col min="14" max="14" width="3.140625" customWidth="1"/>
    <col min="15" max="15" width="3.5703125" customWidth="1"/>
    <col min="16" max="16" width="7" customWidth="1"/>
    <col min="17" max="18" width="4" customWidth="1"/>
    <col min="19" max="19" width="3.28515625" customWidth="1"/>
    <col min="20" max="20" width="7.140625" customWidth="1"/>
    <col min="21" max="21" width="4.42578125" customWidth="1"/>
    <col min="22" max="22" width="3.7109375" customWidth="1"/>
    <col min="23" max="23" width="4.140625" customWidth="1"/>
    <col min="24" max="24" width="7.140625" customWidth="1"/>
    <col min="25" max="25" width="10.7109375" customWidth="1"/>
  </cols>
  <sheetData>
    <row r="1" spans="2:26" x14ac:dyDescent="0.25">
      <c r="B1" s="1"/>
      <c r="Y1" s="491" t="s">
        <v>0</v>
      </c>
      <c r="Z1" s="491"/>
    </row>
    <row r="2" spans="2:26" x14ac:dyDescent="0.25">
      <c r="B2" s="492" t="s">
        <v>149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</row>
    <row r="3" spans="2:26" x14ac:dyDescent="0.25">
      <c r="B3" s="494" t="s">
        <v>150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spans="2:26" x14ac:dyDescent="0.25">
      <c r="B4" s="484" t="s">
        <v>2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2:26" ht="30.75" customHeight="1" x14ac:dyDescent="0.25">
      <c r="B5" s="495" t="s">
        <v>82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</row>
    <row r="6" spans="2:26" ht="18" customHeight="1" x14ac:dyDescent="0.25"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</row>
    <row r="7" spans="2:26" ht="18.75" customHeight="1" x14ac:dyDescent="0.25">
      <c r="B7" s="485" t="s">
        <v>3</v>
      </c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</row>
    <row r="8" spans="2:26" x14ac:dyDescent="0.25">
      <c r="B8" s="483" t="s">
        <v>4</v>
      </c>
      <c r="C8" s="483" t="s">
        <v>5</v>
      </c>
      <c r="D8" s="486" t="s">
        <v>6</v>
      </c>
      <c r="E8" s="488" t="s">
        <v>7</v>
      </c>
      <c r="F8" s="483" t="s">
        <v>151</v>
      </c>
      <c r="G8" s="489" t="s">
        <v>9</v>
      </c>
      <c r="H8" s="483" t="s">
        <v>10</v>
      </c>
      <c r="I8" s="488" t="s">
        <v>11</v>
      </c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3" t="s">
        <v>127</v>
      </c>
      <c r="Z8" s="483"/>
    </row>
    <row r="9" spans="2:26" x14ac:dyDescent="0.25">
      <c r="B9" s="483"/>
      <c r="C9" s="483"/>
      <c r="D9" s="487"/>
      <c r="E9" s="488"/>
      <c r="F9" s="483"/>
      <c r="G9" s="490"/>
      <c r="H9" s="483"/>
      <c r="I9" s="488" t="s">
        <v>12</v>
      </c>
      <c r="J9" s="488"/>
      <c r="K9" s="488"/>
      <c r="L9" s="488"/>
      <c r="M9" s="488" t="s">
        <v>13</v>
      </c>
      <c r="N9" s="488"/>
      <c r="O9" s="488"/>
      <c r="P9" s="488"/>
      <c r="Q9" s="488" t="s">
        <v>14</v>
      </c>
      <c r="R9" s="488"/>
      <c r="S9" s="488"/>
      <c r="T9" s="488"/>
      <c r="U9" s="488" t="s">
        <v>15</v>
      </c>
      <c r="V9" s="488"/>
      <c r="W9" s="488"/>
      <c r="X9" s="488"/>
      <c r="Y9" s="483" t="s">
        <v>33</v>
      </c>
      <c r="Z9" s="483" t="s">
        <v>17</v>
      </c>
    </row>
    <row r="10" spans="2:26" ht="15" customHeight="1" x14ac:dyDescent="0.25">
      <c r="B10" s="483"/>
      <c r="C10" s="483"/>
      <c r="D10" s="487"/>
      <c r="E10" s="488"/>
      <c r="F10" s="483"/>
      <c r="G10" s="490"/>
      <c r="H10" s="483"/>
      <c r="I10" s="483" t="s">
        <v>16</v>
      </c>
      <c r="J10" s="483"/>
      <c r="K10" s="483"/>
      <c r="L10" s="68"/>
      <c r="M10" s="483" t="s">
        <v>16</v>
      </c>
      <c r="N10" s="483"/>
      <c r="O10" s="483"/>
      <c r="P10" s="68"/>
      <c r="Q10" s="483" t="s">
        <v>16</v>
      </c>
      <c r="R10" s="483"/>
      <c r="S10" s="483"/>
      <c r="T10" s="68"/>
      <c r="U10" s="483" t="s">
        <v>16</v>
      </c>
      <c r="V10" s="483"/>
      <c r="W10" s="483"/>
      <c r="X10" s="68"/>
      <c r="Y10" s="483"/>
      <c r="Z10" s="483"/>
    </row>
    <row r="11" spans="2:26" x14ac:dyDescent="0.25">
      <c r="B11" s="483"/>
      <c r="C11" s="483"/>
      <c r="D11" s="487"/>
      <c r="E11" s="488"/>
      <c r="F11" s="483"/>
      <c r="G11" s="490"/>
      <c r="H11" s="48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483"/>
      <c r="Z11" s="483"/>
    </row>
    <row r="12" spans="2:26" x14ac:dyDescent="0.25">
      <c r="B12" s="390">
        <v>1</v>
      </c>
      <c r="C12" s="390" t="s">
        <v>62</v>
      </c>
      <c r="D12" s="48" t="s">
        <v>153</v>
      </c>
      <c r="E12" s="392">
        <v>2</v>
      </c>
      <c r="F12" s="390">
        <v>18</v>
      </c>
      <c r="G12" s="67">
        <f t="shared" ref="G12:G287" si="0">I12+J12+K12+M12+N12+O12+Q12+R12+S12+U12+V12+W12</f>
        <v>18</v>
      </c>
      <c r="H12" s="368" t="s">
        <v>20</v>
      </c>
      <c r="I12" s="390"/>
      <c r="J12" s="390">
        <v>1</v>
      </c>
      <c r="K12" s="392">
        <v>1</v>
      </c>
      <c r="L12" s="369">
        <f t="shared" ref="L12:L287" si="1">SUM(I12:K12)*100/F12</f>
        <v>11.111111111111111</v>
      </c>
      <c r="M12" s="390">
        <v>2</v>
      </c>
      <c r="N12" s="390"/>
      <c r="O12" s="392">
        <v>4</v>
      </c>
      <c r="P12" s="369">
        <f t="shared" ref="P12:P287" si="2">SUM(M12:O12)*100/F12</f>
        <v>33.333333333333336</v>
      </c>
      <c r="Q12" s="390"/>
      <c r="R12" s="390">
        <v>3</v>
      </c>
      <c r="S12" s="392">
        <v>3</v>
      </c>
      <c r="T12" s="369">
        <f t="shared" ref="T12:T287" si="3">SUM(Q12:S12)*100/F12</f>
        <v>33.333333333333336</v>
      </c>
      <c r="U12" s="390">
        <v>4</v>
      </c>
      <c r="V12" s="390"/>
      <c r="W12" s="392"/>
      <c r="X12" s="255">
        <f>SUM(U12:W12)*100/G12</f>
        <v>22.222222222222221</v>
      </c>
      <c r="Y12" s="255">
        <f t="shared" ref="Y12:Y287" si="4">((1*I12)+(2*J12)+(3*K12)+(4*M12)+(5*N12)+(6*O12)+(7*Q12)+(8*R12)+(9*S12)+(10*U12)+(11*V12)+(12*W12))/G12</f>
        <v>7.1111111111111107</v>
      </c>
      <c r="Z12" s="256">
        <f t="shared" ref="Z12:Z287" si="5">T12+X12</f>
        <v>55.555555555555557</v>
      </c>
    </row>
    <row r="13" spans="2:26" x14ac:dyDescent="0.25">
      <c r="B13" s="318">
        <v>2</v>
      </c>
      <c r="C13" s="358" t="s">
        <v>126</v>
      </c>
      <c r="D13" s="246" t="s">
        <v>130</v>
      </c>
      <c r="E13" s="366">
        <v>2</v>
      </c>
      <c r="F13" s="367">
        <v>17</v>
      </c>
      <c r="G13" s="67">
        <f t="shared" si="0"/>
        <v>17</v>
      </c>
      <c r="H13" s="368" t="s">
        <v>20</v>
      </c>
      <c r="I13" s="361"/>
      <c r="J13" s="361"/>
      <c r="K13" s="327"/>
      <c r="L13" s="369">
        <f t="shared" si="1"/>
        <v>0</v>
      </c>
      <c r="M13" s="361"/>
      <c r="N13" s="361"/>
      <c r="O13" s="363">
        <v>4</v>
      </c>
      <c r="P13" s="369">
        <f t="shared" si="2"/>
        <v>23.529411764705884</v>
      </c>
      <c r="Q13" s="362">
        <v>4</v>
      </c>
      <c r="R13" s="362">
        <v>1</v>
      </c>
      <c r="S13" s="363">
        <v>5</v>
      </c>
      <c r="T13" s="369">
        <f t="shared" si="3"/>
        <v>58.823529411764703</v>
      </c>
      <c r="U13" s="362">
        <v>3</v>
      </c>
      <c r="V13" s="361"/>
      <c r="W13" s="327"/>
      <c r="X13" s="255">
        <f>SUM(U13:W13)*100/G13</f>
        <v>17.647058823529413</v>
      </c>
      <c r="Y13" s="255">
        <f t="shared" si="4"/>
        <v>7.9411764705882355</v>
      </c>
      <c r="Z13" s="256">
        <f t="shared" si="5"/>
        <v>76.470588235294116</v>
      </c>
    </row>
    <row r="14" spans="2:26" x14ac:dyDescent="0.25">
      <c r="B14" s="318"/>
      <c r="C14" s="358" t="s">
        <v>126</v>
      </c>
      <c r="D14" s="246" t="s">
        <v>153</v>
      </c>
      <c r="E14" s="366">
        <v>3</v>
      </c>
      <c r="F14" s="367">
        <v>18</v>
      </c>
      <c r="G14" s="67">
        <f t="shared" si="0"/>
        <v>18</v>
      </c>
      <c r="H14" s="395" t="s">
        <v>20</v>
      </c>
      <c r="I14" s="361"/>
      <c r="J14" s="361"/>
      <c r="K14" s="327"/>
      <c r="L14" s="369">
        <f t="shared" si="1"/>
        <v>0</v>
      </c>
      <c r="M14" s="361">
        <v>1</v>
      </c>
      <c r="N14" s="361"/>
      <c r="O14" s="363">
        <v>4</v>
      </c>
      <c r="P14" s="369">
        <f t="shared" si="2"/>
        <v>27.777777777777779</v>
      </c>
      <c r="Q14" s="362">
        <v>5</v>
      </c>
      <c r="R14" s="362">
        <v>1</v>
      </c>
      <c r="S14" s="363">
        <v>3</v>
      </c>
      <c r="T14" s="369">
        <f t="shared" si="3"/>
        <v>50</v>
      </c>
      <c r="U14" s="362">
        <v>4</v>
      </c>
      <c r="V14" s="361"/>
      <c r="W14" s="327"/>
      <c r="X14" s="255">
        <f>SUM(U14:W14)*100/G14</f>
        <v>22.222222222222221</v>
      </c>
      <c r="Y14" s="255">
        <f t="shared" si="4"/>
        <v>7.666666666666667</v>
      </c>
      <c r="Z14" s="256">
        <f t="shared" si="5"/>
        <v>72.222222222222229</v>
      </c>
    </row>
    <row r="15" spans="2:26" x14ac:dyDescent="0.25">
      <c r="B15" s="318"/>
      <c r="C15" s="396"/>
      <c r="D15" s="110"/>
      <c r="E15" s="397"/>
      <c r="F15" s="398"/>
      <c r="G15" s="110"/>
      <c r="H15" s="399"/>
      <c r="I15" s="400"/>
      <c r="J15" s="400"/>
      <c r="K15" s="401"/>
      <c r="L15" s="402"/>
      <c r="M15" s="400"/>
      <c r="N15" s="400"/>
      <c r="O15" s="403"/>
      <c r="P15" s="402"/>
      <c r="Q15" s="404"/>
      <c r="R15" s="404"/>
      <c r="S15" s="403"/>
      <c r="T15" s="402"/>
      <c r="U15" s="404"/>
      <c r="V15" s="400"/>
      <c r="W15" s="401"/>
      <c r="X15" s="151"/>
      <c r="Y15" s="108">
        <f>Y14-Y13</f>
        <v>-0.27450980392156854</v>
      </c>
      <c r="Z15" s="108">
        <f>Z14-Z13</f>
        <v>-4.2483660130718874</v>
      </c>
    </row>
    <row r="16" spans="2:26" ht="15.75" customHeight="1" x14ac:dyDescent="0.25">
      <c r="B16" s="42">
        <v>3</v>
      </c>
      <c r="C16" s="43" t="s">
        <v>76</v>
      </c>
      <c r="D16" s="48" t="s">
        <v>19</v>
      </c>
      <c r="E16" s="45">
        <v>2</v>
      </c>
      <c r="F16" s="46">
        <v>22</v>
      </c>
      <c r="G16" s="4">
        <f t="shared" si="0"/>
        <v>22</v>
      </c>
      <c r="H16" s="196" t="s">
        <v>20</v>
      </c>
      <c r="I16" s="3"/>
      <c r="J16" s="46"/>
      <c r="K16" s="45">
        <v>3</v>
      </c>
      <c r="L16" s="53">
        <f t="shared" si="1"/>
        <v>13.636363636363637</v>
      </c>
      <c r="M16" s="75">
        <v>1</v>
      </c>
      <c r="N16" s="75">
        <v>2</v>
      </c>
      <c r="O16" s="76">
        <v>3</v>
      </c>
      <c r="P16" s="53">
        <f t="shared" si="2"/>
        <v>27.272727272727273</v>
      </c>
      <c r="Q16" s="75">
        <v>4</v>
      </c>
      <c r="R16" s="75">
        <v>3</v>
      </c>
      <c r="S16" s="76">
        <v>2</v>
      </c>
      <c r="T16" s="53">
        <f t="shared" si="3"/>
        <v>40.909090909090907</v>
      </c>
      <c r="U16" s="75">
        <v>1</v>
      </c>
      <c r="V16" s="75">
        <v>3</v>
      </c>
      <c r="W16" s="76"/>
      <c r="X16" s="55">
        <f t="shared" ref="X16:X287" si="6">SUM(U16:W16)*100/F16</f>
        <v>18.181818181818183</v>
      </c>
      <c r="Y16" s="55">
        <f t="shared" si="4"/>
        <v>7</v>
      </c>
      <c r="Z16" s="56">
        <f t="shared" si="5"/>
        <v>59.090909090909093</v>
      </c>
    </row>
    <row r="17" spans="2:26" ht="15.75" customHeight="1" x14ac:dyDescent="0.25">
      <c r="B17" s="42"/>
      <c r="C17" s="370" t="s">
        <v>76</v>
      </c>
      <c r="D17" s="246" t="s">
        <v>130</v>
      </c>
      <c r="E17" s="371">
        <v>3</v>
      </c>
      <c r="F17" s="372">
        <v>21</v>
      </c>
      <c r="G17" s="67">
        <f t="shared" si="0"/>
        <v>21</v>
      </c>
      <c r="H17" s="358" t="s">
        <v>20</v>
      </c>
      <c r="I17" s="361"/>
      <c r="J17" s="372">
        <v>1</v>
      </c>
      <c r="K17" s="371">
        <v>1</v>
      </c>
      <c r="L17" s="369">
        <f t="shared" si="1"/>
        <v>9.5238095238095237</v>
      </c>
      <c r="M17" s="372"/>
      <c r="N17" s="372">
        <v>3</v>
      </c>
      <c r="O17" s="371">
        <v>3</v>
      </c>
      <c r="P17" s="369">
        <f t="shared" si="2"/>
        <v>28.571428571428573</v>
      </c>
      <c r="Q17" s="372">
        <v>4</v>
      </c>
      <c r="R17" s="372">
        <v>2</v>
      </c>
      <c r="S17" s="371">
        <v>1</v>
      </c>
      <c r="T17" s="369">
        <f t="shared" si="3"/>
        <v>33.333333333333336</v>
      </c>
      <c r="U17" s="372">
        <v>3</v>
      </c>
      <c r="V17" s="372">
        <v>3</v>
      </c>
      <c r="W17" s="371"/>
      <c r="X17" s="255">
        <f t="shared" si="6"/>
        <v>28.571428571428573</v>
      </c>
      <c r="Y17" s="255">
        <f t="shared" si="4"/>
        <v>7.333333333333333</v>
      </c>
      <c r="Z17" s="256">
        <f t="shared" si="5"/>
        <v>61.904761904761912</v>
      </c>
    </row>
    <row r="18" spans="2:26" ht="15.75" customHeight="1" x14ac:dyDescent="0.25">
      <c r="B18" s="42"/>
      <c r="C18" s="370" t="s">
        <v>76</v>
      </c>
      <c r="D18" s="246" t="s">
        <v>153</v>
      </c>
      <c r="E18" s="371">
        <v>4</v>
      </c>
      <c r="F18" s="372">
        <v>21</v>
      </c>
      <c r="G18" s="67">
        <f t="shared" si="0"/>
        <v>21</v>
      </c>
      <c r="H18" s="358" t="s">
        <v>20</v>
      </c>
      <c r="I18" s="361"/>
      <c r="J18" s="372">
        <v>1</v>
      </c>
      <c r="K18" s="371">
        <v>1</v>
      </c>
      <c r="L18" s="369">
        <f t="shared" si="1"/>
        <v>9.5238095238095237</v>
      </c>
      <c r="M18" s="372">
        <v>1</v>
      </c>
      <c r="N18" s="372">
        <v>2</v>
      </c>
      <c r="O18" s="371">
        <v>2</v>
      </c>
      <c r="P18" s="369">
        <f t="shared" si="2"/>
        <v>23.80952380952381</v>
      </c>
      <c r="Q18" s="372">
        <v>5</v>
      </c>
      <c r="R18" s="372">
        <v>1</v>
      </c>
      <c r="S18" s="371">
        <v>4</v>
      </c>
      <c r="T18" s="369">
        <f t="shared" si="3"/>
        <v>47.61904761904762</v>
      </c>
      <c r="U18" s="372">
        <v>4</v>
      </c>
      <c r="V18" s="372"/>
      <c r="W18" s="371"/>
      <c r="X18" s="255">
        <f t="shared" si="6"/>
        <v>19.047619047619047</v>
      </c>
      <c r="Y18" s="255">
        <f t="shared" si="4"/>
        <v>7.1428571428571432</v>
      </c>
      <c r="Z18" s="256">
        <f t="shared" si="5"/>
        <v>66.666666666666671</v>
      </c>
    </row>
    <row r="19" spans="2:26" ht="15.75" customHeight="1" x14ac:dyDescent="0.25">
      <c r="B19" s="42"/>
      <c r="C19" s="43"/>
      <c r="D19" s="48"/>
      <c r="E19" s="45"/>
      <c r="F19" s="46"/>
      <c r="G19" s="67"/>
      <c r="H19" s="223"/>
      <c r="I19" s="229"/>
      <c r="J19" s="46"/>
      <c r="K19" s="45"/>
      <c r="L19" s="53"/>
      <c r="M19" s="75"/>
      <c r="N19" s="75"/>
      <c r="O19" s="76"/>
      <c r="P19" s="53"/>
      <c r="Q19" s="75"/>
      <c r="R19" s="75"/>
      <c r="S19" s="76"/>
      <c r="T19" s="53"/>
      <c r="U19" s="75"/>
      <c r="V19" s="75"/>
      <c r="W19" s="76"/>
      <c r="X19" s="55"/>
      <c r="Y19" s="108">
        <f>Y18-Y17</f>
        <v>-0.1904761904761898</v>
      </c>
      <c r="Z19" s="108">
        <f>Z18-Z17</f>
        <v>4.7619047619047592</v>
      </c>
    </row>
    <row r="20" spans="2:26" ht="15.75" customHeight="1" x14ac:dyDescent="0.25">
      <c r="B20" s="42">
        <v>4</v>
      </c>
      <c r="C20" s="117" t="s">
        <v>58</v>
      </c>
      <c r="D20" s="98" t="s">
        <v>90</v>
      </c>
      <c r="E20" s="145">
        <v>2</v>
      </c>
      <c r="F20" s="145">
        <v>10</v>
      </c>
      <c r="G20" s="67">
        <f t="shared" ref="G20:G21" si="7">I20+J20+K20+M20+N20+O20+Q20+R20+S20+U20+V20+W20</f>
        <v>10</v>
      </c>
      <c r="H20" s="137" t="s">
        <v>20</v>
      </c>
      <c r="I20" s="147"/>
      <c r="J20" s="147">
        <v>1</v>
      </c>
      <c r="K20" s="147"/>
      <c r="L20" s="150">
        <f>SUM(I20:K20)*100/G20</f>
        <v>10</v>
      </c>
      <c r="M20" s="147"/>
      <c r="N20" s="147">
        <v>1</v>
      </c>
      <c r="O20" s="147">
        <v>1</v>
      </c>
      <c r="P20" s="150">
        <f>SUM(M20:O20)*100/G20</f>
        <v>20</v>
      </c>
      <c r="Q20" s="147">
        <v>1</v>
      </c>
      <c r="R20" s="147">
        <v>1</v>
      </c>
      <c r="S20" s="147">
        <v>2</v>
      </c>
      <c r="T20" s="150">
        <f>SUM(Q20:S20)*100/G20</f>
        <v>40</v>
      </c>
      <c r="U20" s="147">
        <v>3</v>
      </c>
      <c r="V20" s="147"/>
      <c r="W20" s="147"/>
      <c r="X20" s="150">
        <f>SUM(U20:W20)*100/G20</f>
        <v>30</v>
      </c>
      <c r="Y20" s="106">
        <f t="shared" ref="Y20:Y21" si="8">((1*I20)+(2*J20)+(3*K20)+(4*M20)+(5*N20)+(6*O20)+(7*Q20)+(8*R20)+(9*S20)+(10*U20)+(11*V20)+(12*W20))/G20</f>
        <v>7.6</v>
      </c>
      <c r="Z20" s="107">
        <f t="shared" ref="Z20:Z21" si="9">T20+X20</f>
        <v>70</v>
      </c>
    </row>
    <row r="21" spans="2:26" ht="15.75" customHeight="1" x14ac:dyDescent="0.25">
      <c r="B21" s="42"/>
      <c r="C21" s="6" t="s">
        <v>58</v>
      </c>
      <c r="D21" s="48" t="s">
        <v>19</v>
      </c>
      <c r="E21" s="5">
        <v>3</v>
      </c>
      <c r="F21" s="5">
        <v>10</v>
      </c>
      <c r="G21" s="67">
        <f t="shared" si="7"/>
        <v>10</v>
      </c>
      <c r="H21" s="7" t="s">
        <v>20</v>
      </c>
      <c r="I21" s="8"/>
      <c r="J21" s="8"/>
      <c r="K21" s="8">
        <v>1</v>
      </c>
      <c r="L21" s="53">
        <f t="shared" ref="L21" si="10">SUM(I21:K21)*100/F21</f>
        <v>10</v>
      </c>
      <c r="M21" s="8"/>
      <c r="N21" s="8">
        <v>2</v>
      </c>
      <c r="O21" s="8"/>
      <c r="P21" s="53">
        <f t="shared" ref="P21" si="11">SUM(M21:O21)*100/F21</f>
        <v>20</v>
      </c>
      <c r="Q21" s="8">
        <v>1</v>
      </c>
      <c r="R21" s="8">
        <v>2</v>
      </c>
      <c r="S21" s="8">
        <v>1</v>
      </c>
      <c r="T21" s="53">
        <f t="shared" ref="T21" si="12">SUM(Q21:S21)*100/F21</f>
        <v>40</v>
      </c>
      <c r="U21" s="8">
        <v>2</v>
      </c>
      <c r="V21" s="8">
        <v>1</v>
      </c>
      <c r="W21" s="8"/>
      <c r="X21" s="55">
        <f t="shared" ref="X21" si="13">SUM(U21:W21)*100/F21</f>
        <v>30</v>
      </c>
      <c r="Y21" s="55">
        <f t="shared" si="8"/>
        <v>7.6</v>
      </c>
      <c r="Z21" s="56">
        <f t="shared" si="9"/>
        <v>70</v>
      </c>
    </row>
    <row r="22" spans="2:26" x14ac:dyDescent="0.25">
      <c r="B22" s="5"/>
      <c r="C22" s="263" t="s">
        <v>58</v>
      </c>
      <c r="D22" s="246" t="s">
        <v>130</v>
      </c>
      <c r="E22" s="269">
        <v>4</v>
      </c>
      <c r="F22" s="269">
        <v>10</v>
      </c>
      <c r="G22" s="4">
        <f t="shared" si="0"/>
        <v>10</v>
      </c>
      <c r="H22" s="268" t="s">
        <v>20</v>
      </c>
      <c r="I22" s="264"/>
      <c r="J22" s="264">
        <v>1</v>
      </c>
      <c r="K22" s="264"/>
      <c r="L22" s="369">
        <f t="shared" si="1"/>
        <v>10</v>
      </c>
      <c r="M22" s="264">
        <v>1</v>
      </c>
      <c r="N22" s="264">
        <v>1</v>
      </c>
      <c r="O22" s="264"/>
      <c r="P22" s="369">
        <f t="shared" si="2"/>
        <v>20</v>
      </c>
      <c r="Q22" s="264"/>
      <c r="R22" s="264">
        <v>2</v>
      </c>
      <c r="S22" s="264">
        <v>3</v>
      </c>
      <c r="T22" s="369">
        <f t="shared" si="3"/>
        <v>50</v>
      </c>
      <c r="U22" s="264">
        <v>2</v>
      </c>
      <c r="V22" s="264"/>
      <c r="W22" s="264"/>
      <c r="X22" s="255">
        <f t="shared" si="6"/>
        <v>20</v>
      </c>
      <c r="Y22" s="255">
        <f t="shared" si="4"/>
        <v>7.4</v>
      </c>
      <c r="Z22" s="256">
        <f t="shared" si="5"/>
        <v>70</v>
      </c>
    </row>
    <row r="23" spans="2:26" x14ac:dyDescent="0.25">
      <c r="B23" s="5"/>
      <c r="C23" s="263" t="s">
        <v>64</v>
      </c>
      <c r="D23" s="246" t="s">
        <v>153</v>
      </c>
      <c r="E23" s="269">
        <v>5</v>
      </c>
      <c r="F23" s="269">
        <v>10</v>
      </c>
      <c r="G23" s="67">
        <f t="shared" si="0"/>
        <v>10</v>
      </c>
      <c r="H23" s="268" t="s">
        <v>20</v>
      </c>
      <c r="I23" s="264"/>
      <c r="J23" s="264"/>
      <c r="K23" s="264">
        <v>1</v>
      </c>
      <c r="L23" s="369">
        <f t="shared" si="1"/>
        <v>10</v>
      </c>
      <c r="M23" s="264">
        <v>1</v>
      </c>
      <c r="N23" s="264">
        <v>1</v>
      </c>
      <c r="O23" s="264">
        <v>1</v>
      </c>
      <c r="P23" s="369">
        <f t="shared" si="2"/>
        <v>30</v>
      </c>
      <c r="Q23" s="264">
        <v>3</v>
      </c>
      <c r="R23" s="264">
        <v>1</v>
      </c>
      <c r="S23" s="264">
        <v>2</v>
      </c>
      <c r="T23" s="369">
        <f t="shared" si="3"/>
        <v>60</v>
      </c>
      <c r="U23" s="264"/>
      <c r="V23" s="264"/>
      <c r="W23" s="264"/>
      <c r="X23" s="255">
        <f t="shared" si="6"/>
        <v>0</v>
      </c>
      <c r="Y23" s="255">
        <f t="shared" si="4"/>
        <v>6.5</v>
      </c>
      <c r="Z23" s="256">
        <f t="shared" si="5"/>
        <v>60</v>
      </c>
    </row>
    <row r="24" spans="2:26" x14ac:dyDescent="0.25">
      <c r="B24" s="5"/>
      <c r="C24" s="6"/>
      <c r="D24" s="48"/>
      <c r="E24" s="5"/>
      <c r="F24" s="5"/>
      <c r="G24" s="67"/>
      <c r="H24" s="7"/>
      <c r="I24" s="8"/>
      <c r="J24" s="8"/>
      <c r="K24" s="8"/>
      <c r="L24" s="53"/>
      <c r="M24" s="8"/>
      <c r="N24" s="8"/>
      <c r="O24" s="8"/>
      <c r="P24" s="53"/>
      <c r="Q24" s="8"/>
      <c r="R24" s="8"/>
      <c r="S24" s="8"/>
      <c r="T24" s="53"/>
      <c r="U24" s="8"/>
      <c r="V24" s="8"/>
      <c r="W24" s="8"/>
      <c r="X24" s="55"/>
      <c r="Y24" s="108">
        <f>Y23-Y22</f>
        <v>-0.90000000000000036</v>
      </c>
      <c r="Z24" s="108">
        <f>Z23-Z22</f>
        <v>-10</v>
      </c>
    </row>
    <row r="25" spans="2:26" x14ac:dyDescent="0.25">
      <c r="B25" s="5">
        <v>5</v>
      </c>
      <c r="C25" s="141" t="s">
        <v>62</v>
      </c>
      <c r="D25" s="98" t="s">
        <v>90</v>
      </c>
      <c r="E25" s="145">
        <v>3</v>
      </c>
      <c r="F25" s="145">
        <v>18</v>
      </c>
      <c r="G25" s="67">
        <f t="shared" si="0"/>
        <v>18</v>
      </c>
      <c r="H25" s="137" t="s">
        <v>20</v>
      </c>
      <c r="I25" s="147"/>
      <c r="J25" s="147"/>
      <c r="K25" s="147"/>
      <c r="L25" s="150">
        <f>SUM(I25:K25)*100/G25</f>
        <v>0</v>
      </c>
      <c r="M25" s="147"/>
      <c r="N25" s="147">
        <v>1</v>
      </c>
      <c r="O25" s="147">
        <v>2</v>
      </c>
      <c r="P25" s="150">
        <f>SUM(M25:O25)*100/G25</f>
        <v>16.666666666666668</v>
      </c>
      <c r="Q25" s="147">
        <v>1</v>
      </c>
      <c r="R25" s="147">
        <v>6</v>
      </c>
      <c r="S25" s="147">
        <v>4</v>
      </c>
      <c r="T25" s="150">
        <f>SUM(Q25:S25)*100/G25</f>
        <v>61.111111111111114</v>
      </c>
      <c r="U25" s="147">
        <v>4</v>
      </c>
      <c r="V25" s="147"/>
      <c r="W25" s="147"/>
      <c r="X25" s="150">
        <f>SUM(U25:W25)*100/G25</f>
        <v>22.222222222222221</v>
      </c>
      <c r="Y25" s="106">
        <f t="shared" si="4"/>
        <v>8.2222222222222214</v>
      </c>
      <c r="Z25" s="107">
        <f t="shared" si="5"/>
        <v>83.333333333333343</v>
      </c>
    </row>
    <row r="26" spans="2:26" x14ac:dyDescent="0.25">
      <c r="B26" s="5"/>
      <c r="C26" s="7" t="s">
        <v>62</v>
      </c>
      <c r="D26" s="48" t="s">
        <v>19</v>
      </c>
      <c r="E26" s="5">
        <v>4</v>
      </c>
      <c r="F26" s="5">
        <v>17</v>
      </c>
      <c r="G26" s="67">
        <f t="shared" ref="G26:G28" si="14">I26+J26+K26+M26+N26+O26+Q26+R26+S26+U26+V26+W26</f>
        <v>17</v>
      </c>
      <c r="H26" s="7" t="s">
        <v>20</v>
      </c>
      <c r="I26" s="8"/>
      <c r="J26" s="8"/>
      <c r="K26" s="8"/>
      <c r="L26" s="53">
        <f t="shared" ref="L26" si="15">SUM(I26:K26)*100/F26</f>
        <v>0</v>
      </c>
      <c r="M26" s="8">
        <v>1</v>
      </c>
      <c r="N26" s="8"/>
      <c r="O26" s="8">
        <v>1</v>
      </c>
      <c r="P26" s="53">
        <f t="shared" ref="P26" si="16">SUM(M26:O26)*100/F26</f>
        <v>11.764705882352942</v>
      </c>
      <c r="Q26" s="8">
        <v>2</v>
      </c>
      <c r="R26" s="8">
        <v>3</v>
      </c>
      <c r="S26" s="8">
        <v>4</v>
      </c>
      <c r="T26" s="53">
        <f t="shared" ref="T26" si="17">SUM(Q26:S26)*100/F26</f>
        <v>52.941176470588232</v>
      </c>
      <c r="U26" s="8">
        <v>6</v>
      </c>
      <c r="V26" s="8"/>
      <c r="W26" s="8"/>
      <c r="X26" s="55">
        <f t="shared" ref="X26" si="18">SUM(U26:W26)*100/F26</f>
        <v>35.294117647058826</v>
      </c>
      <c r="Y26" s="55">
        <f t="shared" ref="Y26" si="19">((1*I26)+(2*J26)+(3*K26)+(4*M26)+(5*N26)+(6*O26)+(7*Q26)+(8*R26)+(9*S26)+(10*U26)+(11*V26)+(12*W26))/G26</f>
        <v>8.4705882352941178</v>
      </c>
      <c r="Z26" s="56">
        <f t="shared" ref="Z26" si="20">T26+X26</f>
        <v>88.235294117647058</v>
      </c>
    </row>
    <row r="27" spans="2:26" x14ac:dyDescent="0.25">
      <c r="B27" s="5"/>
      <c r="C27" s="268" t="s">
        <v>65</v>
      </c>
      <c r="D27" s="246" t="s">
        <v>130</v>
      </c>
      <c r="E27" s="269">
        <v>5</v>
      </c>
      <c r="F27" s="269">
        <v>17</v>
      </c>
      <c r="G27" s="67">
        <f t="shared" si="14"/>
        <v>17</v>
      </c>
      <c r="H27" s="268" t="s">
        <v>20</v>
      </c>
      <c r="I27" s="264"/>
      <c r="J27" s="264"/>
      <c r="K27" s="264"/>
      <c r="L27" s="369">
        <f t="shared" si="1"/>
        <v>0</v>
      </c>
      <c r="M27" s="264">
        <v>3</v>
      </c>
      <c r="N27" s="264">
        <v>3</v>
      </c>
      <c r="O27" s="264">
        <v>5</v>
      </c>
      <c r="P27" s="369">
        <f t="shared" si="2"/>
        <v>64.705882352941174</v>
      </c>
      <c r="Q27" s="264">
        <v>1</v>
      </c>
      <c r="R27" s="264">
        <v>3</v>
      </c>
      <c r="S27" s="264">
        <v>2</v>
      </c>
      <c r="T27" s="369">
        <f t="shared" si="3"/>
        <v>35.294117647058826</v>
      </c>
      <c r="U27" s="264"/>
      <c r="V27" s="264"/>
      <c r="W27" s="264"/>
      <c r="X27" s="255">
        <f>SUM(U27:W27)*100/G27</f>
        <v>0</v>
      </c>
      <c r="Y27" s="255">
        <f t="shared" si="4"/>
        <v>6.2352941176470589</v>
      </c>
      <c r="Z27" s="256">
        <f t="shared" si="5"/>
        <v>35.294117647058826</v>
      </c>
    </row>
    <row r="28" spans="2:26" x14ac:dyDescent="0.25">
      <c r="B28" s="5"/>
      <c r="C28" s="268" t="s">
        <v>65</v>
      </c>
      <c r="D28" s="246" t="s">
        <v>153</v>
      </c>
      <c r="E28" s="269">
        <v>6</v>
      </c>
      <c r="F28" s="269">
        <v>18</v>
      </c>
      <c r="G28" s="67">
        <f t="shared" si="14"/>
        <v>18</v>
      </c>
      <c r="H28" s="268" t="s">
        <v>20</v>
      </c>
      <c r="I28" s="264"/>
      <c r="J28" s="264">
        <v>1</v>
      </c>
      <c r="K28" s="264">
        <v>4</v>
      </c>
      <c r="L28" s="369">
        <f t="shared" si="1"/>
        <v>27.777777777777779</v>
      </c>
      <c r="M28" s="264">
        <v>4</v>
      </c>
      <c r="N28" s="264">
        <v>1</v>
      </c>
      <c r="O28" s="264">
        <v>2</v>
      </c>
      <c r="P28" s="369">
        <f t="shared" si="2"/>
        <v>38.888888888888886</v>
      </c>
      <c r="Q28" s="264">
        <v>4</v>
      </c>
      <c r="R28" s="264">
        <v>1</v>
      </c>
      <c r="S28" s="264">
        <v>1</v>
      </c>
      <c r="T28" s="369">
        <f t="shared" si="3"/>
        <v>33.333333333333336</v>
      </c>
      <c r="U28" s="264"/>
      <c r="V28" s="264"/>
      <c r="W28" s="264"/>
      <c r="X28" s="255">
        <f>SUM(U28:W28)*100/G28</f>
        <v>0</v>
      </c>
      <c r="Y28" s="255">
        <f t="shared" si="4"/>
        <v>5.1111111111111107</v>
      </c>
      <c r="Z28" s="256">
        <f t="shared" si="5"/>
        <v>33.333333333333336</v>
      </c>
    </row>
    <row r="29" spans="2:26" x14ac:dyDescent="0.25">
      <c r="B29" s="5"/>
      <c r="C29" s="7"/>
      <c r="D29" s="48"/>
      <c r="E29" s="5"/>
      <c r="F29" s="5"/>
      <c r="G29" s="110"/>
      <c r="H29" s="7"/>
      <c r="I29" s="8"/>
      <c r="J29" s="8"/>
      <c r="K29" s="8"/>
      <c r="L29" s="53"/>
      <c r="M29" s="8"/>
      <c r="N29" s="8"/>
      <c r="O29" s="8"/>
      <c r="P29" s="53"/>
      <c r="Q29" s="8"/>
      <c r="R29" s="8"/>
      <c r="S29" s="8"/>
      <c r="T29" s="53"/>
      <c r="U29" s="8"/>
      <c r="V29" s="8"/>
      <c r="W29" s="8"/>
      <c r="X29" s="55"/>
      <c r="Y29" s="108">
        <f>Y28-Y27</f>
        <v>-1.1241830065359482</v>
      </c>
      <c r="Z29" s="108">
        <f>Z28-Z27</f>
        <v>-1.9607843137254903</v>
      </c>
    </row>
    <row r="30" spans="2:26" x14ac:dyDescent="0.25">
      <c r="B30" s="5">
        <v>6</v>
      </c>
      <c r="C30" s="137" t="s">
        <v>71</v>
      </c>
      <c r="D30" s="98" t="s">
        <v>90</v>
      </c>
      <c r="E30" s="145">
        <v>4</v>
      </c>
      <c r="F30" s="145">
        <v>14</v>
      </c>
      <c r="G30" s="67">
        <f t="shared" si="0"/>
        <v>14</v>
      </c>
      <c r="H30" s="137" t="s">
        <v>20</v>
      </c>
      <c r="I30" s="147"/>
      <c r="J30" s="147"/>
      <c r="K30" s="147">
        <v>1</v>
      </c>
      <c r="L30" s="150">
        <f>SUM(I30:K30)*100/G30</f>
        <v>7.1428571428571432</v>
      </c>
      <c r="M30" s="147">
        <v>1</v>
      </c>
      <c r="N30" s="147">
        <v>1</v>
      </c>
      <c r="O30" s="147">
        <v>2</v>
      </c>
      <c r="P30" s="150">
        <f>SUM(M30:O30)*100/G30</f>
        <v>28.571428571428573</v>
      </c>
      <c r="Q30" s="147">
        <v>1</v>
      </c>
      <c r="R30" s="147">
        <v>2</v>
      </c>
      <c r="S30" s="147">
        <v>3</v>
      </c>
      <c r="T30" s="150">
        <f>SUM(Q30:S30)*100/G30</f>
        <v>42.857142857142854</v>
      </c>
      <c r="U30" s="147">
        <v>2</v>
      </c>
      <c r="V30" s="147">
        <v>1</v>
      </c>
      <c r="W30" s="147"/>
      <c r="X30" s="150">
        <f>SUM(U30:W30)*100/G30</f>
        <v>21.428571428571427</v>
      </c>
      <c r="Y30" s="106">
        <f t="shared" ref="Y30:Y32" si="21">((1*I30)+(2*J30)+(3*K30)+(4*M30)+(5*N30)+(6*O30)+(7*Q30)+(8*R30)+(9*S30)+(10*U30)+(11*V30)+(12*W30))/G30</f>
        <v>7.5</v>
      </c>
      <c r="Z30" s="107">
        <f t="shared" ref="Z30:Z32" si="22">T30+X30</f>
        <v>64.285714285714278</v>
      </c>
    </row>
    <row r="31" spans="2:26" x14ac:dyDescent="0.25">
      <c r="B31" s="5"/>
      <c r="C31" s="7" t="s">
        <v>64</v>
      </c>
      <c r="D31" s="48" t="s">
        <v>19</v>
      </c>
      <c r="E31" s="5">
        <v>5</v>
      </c>
      <c r="F31" s="5">
        <v>14</v>
      </c>
      <c r="G31" s="67">
        <f t="shared" ref="G31:G32" si="23">I31+J31+K31+M31+N31+O31+Q31+R31+S31+U31+V31+W31</f>
        <v>14</v>
      </c>
      <c r="H31" s="7" t="s">
        <v>20</v>
      </c>
      <c r="I31" s="8"/>
      <c r="J31" s="8">
        <v>1</v>
      </c>
      <c r="K31" s="8"/>
      <c r="L31" s="53">
        <f t="shared" ref="L31" si="24">SUM(I31:K31)*100/F31</f>
        <v>7.1428571428571432</v>
      </c>
      <c r="M31" s="8">
        <v>3</v>
      </c>
      <c r="N31" s="8">
        <v>4</v>
      </c>
      <c r="O31" s="8"/>
      <c r="P31" s="53">
        <f t="shared" ref="P31" si="25">SUM(M31:O31)*100/F31</f>
        <v>50</v>
      </c>
      <c r="Q31" s="8">
        <v>3</v>
      </c>
      <c r="R31" s="8">
        <v>2</v>
      </c>
      <c r="S31" s="8">
        <v>1</v>
      </c>
      <c r="T31" s="53">
        <f t="shared" ref="T31" si="26">SUM(Q31:S31)*100/F31</f>
        <v>42.857142857142854</v>
      </c>
      <c r="U31" s="8"/>
      <c r="V31" s="8"/>
      <c r="W31" s="8"/>
      <c r="X31" s="55">
        <f t="shared" ref="X31" si="27">SUM(U31:W31)*100/F31</f>
        <v>0</v>
      </c>
      <c r="Y31" s="151">
        <f t="shared" ref="Y31" si="28">((1*I31)+(2*J31)+(3*K31)+(4*M31)+(5*N31)+(6*O31)+(7*Q31)+(8*R31)+(9*S31)+(10*U31)+(11*V31)+(12*W31))/G31</f>
        <v>5.7142857142857144</v>
      </c>
      <c r="Z31" s="181">
        <f t="shared" ref="Z31" si="29">T31+X31</f>
        <v>42.857142857142854</v>
      </c>
    </row>
    <row r="32" spans="2:26" x14ac:dyDescent="0.25">
      <c r="B32" s="5"/>
      <c r="C32" s="268" t="s">
        <v>64</v>
      </c>
      <c r="D32" s="246" t="s">
        <v>130</v>
      </c>
      <c r="E32" s="269">
        <v>6</v>
      </c>
      <c r="F32" s="269">
        <v>14</v>
      </c>
      <c r="G32" s="67">
        <f t="shared" si="23"/>
        <v>14</v>
      </c>
      <c r="H32" s="268" t="s">
        <v>20</v>
      </c>
      <c r="I32" s="264"/>
      <c r="J32" s="264"/>
      <c r="K32" s="264">
        <v>1</v>
      </c>
      <c r="L32" s="369">
        <f t="shared" si="1"/>
        <v>7.1428571428571432</v>
      </c>
      <c r="M32" s="264">
        <v>2</v>
      </c>
      <c r="N32" s="264">
        <v>4</v>
      </c>
      <c r="O32" s="264">
        <v>1</v>
      </c>
      <c r="P32" s="369">
        <f t="shared" si="2"/>
        <v>50</v>
      </c>
      <c r="Q32" s="264">
        <v>1</v>
      </c>
      <c r="R32" s="264">
        <v>2</v>
      </c>
      <c r="S32" s="264">
        <v>3</v>
      </c>
      <c r="T32" s="369">
        <f t="shared" si="3"/>
        <v>42.857142857142854</v>
      </c>
      <c r="U32" s="264"/>
      <c r="V32" s="264"/>
      <c r="W32" s="264"/>
      <c r="X32" s="255">
        <f t="shared" si="6"/>
        <v>0</v>
      </c>
      <c r="Y32" s="255">
        <f t="shared" si="21"/>
        <v>6.2142857142857144</v>
      </c>
      <c r="Z32" s="256">
        <f t="shared" si="22"/>
        <v>42.857142857142854</v>
      </c>
    </row>
    <row r="33" spans="2:27" x14ac:dyDescent="0.25">
      <c r="B33" s="5"/>
      <c r="C33" s="268" t="s">
        <v>64</v>
      </c>
      <c r="D33" s="246" t="s">
        <v>153</v>
      </c>
      <c r="E33" s="269">
        <v>7</v>
      </c>
      <c r="F33" s="269">
        <v>14</v>
      </c>
      <c r="G33" s="67">
        <f>I33+J33+K33+M33+N33+O33+Q33+R33+S33+U33+V33+W33</f>
        <v>14</v>
      </c>
      <c r="H33" s="268" t="s">
        <v>154</v>
      </c>
      <c r="I33" s="264"/>
      <c r="J33" s="264">
        <v>1</v>
      </c>
      <c r="K33" s="264">
        <v>2</v>
      </c>
      <c r="L33" s="369">
        <f>SUM(I33:K33)*100/F33</f>
        <v>21.428571428571427</v>
      </c>
      <c r="M33" s="264">
        <v>4</v>
      </c>
      <c r="N33" s="264">
        <v>1</v>
      </c>
      <c r="O33" s="264"/>
      <c r="P33" s="369">
        <f>SUM(M33:O33)*100/F33</f>
        <v>35.714285714285715</v>
      </c>
      <c r="Q33" s="264">
        <v>2</v>
      </c>
      <c r="R33" s="264">
        <v>4</v>
      </c>
      <c r="S33" s="264"/>
      <c r="T33" s="369">
        <f>SUM(Q33:S33)*100/F33</f>
        <v>42.857142857142854</v>
      </c>
      <c r="U33" s="264"/>
      <c r="V33" s="264"/>
      <c r="W33" s="264"/>
      <c r="X33" s="255">
        <f t="shared" si="6"/>
        <v>0</v>
      </c>
      <c r="Y33" s="255">
        <f>((1*I33)+(2*J33)+(3*K33)+(4*M33)+(5*N33)+(6*O33)+(7*Q33)+(8*R33)+(9*S33)+(10*U33)+(11*V33)+(12*W33))/G33</f>
        <v>5.3571428571428568</v>
      </c>
      <c r="Z33" s="256">
        <f>T33+X33</f>
        <v>42.857142857142854</v>
      </c>
    </row>
    <row r="34" spans="2:27" x14ac:dyDescent="0.25">
      <c r="B34" s="5"/>
      <c r="C34" s="268" t="s">
        <v>64</v>
      </c>
      <c r="D34" s="246" t="s">
        <v>153</v>
      </c>
      <c r="E34" s="269">
        <v>7</v>
      </c>
      <c r="F34" s="269">
        <v>14</v>
      </c>
      <c r="G34" s="67">
        <f>I34+J34+K34+M34+N34+O34+Q34+R34+S34+U34+V34+W34</f>
        <v>14</v>
      </c>
      <c r="H34" s="268" t="s">
        <v>23</v>
      </c>
      <c r="I34" s="264"/>
      <c r="J34" s="264">
        <v>1</v>
      </c>
      <c r="K34" s="264">
        <v>3</v>
      </c>
      <c r="L34" s="369">
        <f>SUM(I34:K34)*100/F34</f>
        <v>28.571428571428573</v>
      </c>
      <c r="M34" s="264">
        <v>2</v>
      </c>
      <c r="N34" s="264">
        <v>2</v>
      </c>
      <c r="O34" s="264">
        <v>2</v>
      </c>
      <c r="P34" s="369">
        <f>SUM(M34:O34)*100/F34</f>
        <v>42.857142857142854</v>
      </c>
      <c r="Q34" s="264">
        <v>1</v>
      </c>
      <c r="R34" s="264">
        <v>3</v>
      </c>
      <c r="S34" s="264"/>
      <c r="T34" s="369">
        <f>SUM(Q34:S34)*100/F34</f>
        <v>28.571428571428573</v>
      </c>
      <c r="U34" s="264"/>
      <c r="V34" s="264"/>
      <c r="W34" s="264"/>
      <c r="X34" s="255">
        <f t="shared" si="6"/>
        <v>0</v>
      </c>
      <c r="Y34" s="255">
        <f>((1*I34)+(2*J34)+(3*K34)+(4*M34)+(5*N34)+(6*O34)+(7*Q34)+(8*R34)+(9*S34)+(10*U34)+(11*V34)+(12*W34))/G34</f>
        <v>5.1428571428571432</v>
      </c>
      <c r="Z34" s="256">
        <f>T34+X34</f>
        <v>28.571428571428573</v>
      </c>
    </row>
    <row r="35" spans="2:27" x14ac:dyDescent="0.25">
      <c r="B35" s="5"/>
      <c r="C35" s="405"/>
      <c r="D35" s="110"/>
      <c r="E35" s="17"/>
      <c r="F35" s="17"/>
      <c r="G35" s="110"/>
      <c r="H35" s="405"/>
      <c r="I35" s="406"/>
      <c r="J35" s="406"/>
      <c r="K35" s="406"/>
      <c r="L35" s="402"/>
      <c r="M35" s="406"/>
      <c r="N35" s="406"/>
      <c r="O35" s="406"/>
      <c r="P35" s="402"/>
      <c r="Q35" s="406"/>
      <c r="R35" s="406"/>
      <c r="S35" s="406"/>
      <c r="T35" s="402"/>
      <c r="U35" s="406"/>
      <c r="V35" s="406"/>
      <c r="W35" s="406"/>
      <c r="X35" s="151"/>
      <c r="Y35" s="306">
        <f>AVERAGE(Y33:Y34)</f>
        <v>5.25</v>
      </c>
      <c r="Z35" s="306">
        <f>AVERAGE(Z33:Z34)</f>
        <v>35.714285714285715</v>
      </c>
    </row>
    <row r="36" spans="2:27" x14ac:dyDescent="0.25">
      <c r="B36" s="5"/>
      <c r="C36" s="7"/>
      <c r="D36" s="48"/>
      <c r="E36" s="5"/>
      <c r="F36" s="5"/>
      <c r="G36" s="110"/>
      <c r="H36" s="7"/>
      <c r="I36" s="8"/>
      <c r="J36" s="8"/>
      <c r="K36" s="8"/>
      <c r="L36" s="53"/>
      <c r="M36" s="8"/>
      <c r="N36" s="8"/>
      <c r="O36" s="8"/>
      <c r="P36" s="53"/>
      <c r="Q36" s="8"/>
      <c r="R36" s="8"/>
      <c r="S36" s="8"/>
      <c r="T36" s="53"/>
      <c r="U36" s="8"/>
      <c r="V36" s="8"/>
      <c r="W36" s="8"/>
      <c r="X36" s="55"/>
      <c r="Y36" s="108">
        <f>Y35-Y32</f>
        <v>-0.96428571428571441</v>
      </c>
      <c r="Z36" s="108">
        <f>Z32-Z31</f>
        <v>0</v>
      </c>
    </row>
    <row r="37" spans="2:27" x14ac:dyDescent="0.25">
      <c r="B37" s="5">
        <v>7</v>
      </c>
      <c r="C37" s="137" t="s">
        <v>65</v>
      </c>
      <c r="D37" s="98" t="s">
        <v>90</v>
      </c>
      <c r="E37" s="145">
        <v>5</v>
      </c>
      <c r="F37" s="145">
        <v>15</v>
      </c>
      <c r="G37" s="67">
        <f t="shared" si="0"/>
        <v>15</v>
      </c>
      <c r="H37" s="137" t="s">
        <v>20</v>
      </c>
      <c r="I37" s="147"/>
      <c r="J37" s="147"/>
      <c r="K37" s="147">
        <v>3</v>
      </c>
      <c r="L37" s="150">
        <f>SUM(I37:K37)*100/G37</f>
        <v>20</v>
      </c>
      <c r="M37" s="147">
        <v>1</v>
      </c>
      <c r="N37" s="147">
        <v>1</v>
      </c>
      <c r="O37" s="147">
        <v>3</v>
      </c>
      <c r="P37" s="150">
        <f>SUM(M37:O37)*100/G37</f>
        <v>33.333333333333336</v>
      </c>
      <c r="Q37" s="147">
        <v>1</v>
      </c>
      <c r="R37" s="147">
        <v>3</v>
      </c>
      <c r="S37" s="147">
        <v>2</v>
      </c>
      <c r="T37" s="150">
        <f>SUM(Q37:S37)*100/G37</f>
        <v>40</v>
      </c>
      <c r="U37" s="147">
        <v>1</v>
      </c>
      <c r="V37" s="147"/>
      <c r="W37" s="147"/>
      <c r="X37" s="150">
        <f>SUM(U37:W37)*100/G37</f>
        <v>6.666666666666667</v>
      </c>
      <c r="Y37" s="106">
        <f t="shared" si="4"/>
        <v>6.333333333333333</v>
      </c>
      <c r="Z37" s="107">
        <f t="shared" si="5"/>
        <v>46.666666666666664</v>
      </c>
    </row>
    <row r="38" spans="2:27" x14ac:dyDescent="0.25">
      <c r="B38" s="5"/>
      <c r="C38" s="41" t="s">
        <v>65</v>
      </c>
      <c r="D38" s="48" t="s">
        <v>19</v>
      </c>
      <c r="E38" s="10">
        <v>6</v>
      </c>
      <c r="F38" s="10">
        <v>14</v>
      </c>
      <c r="G38" s="4">
        <f t="shared" si="0"/>
        <v>14</v>
      </c>
      <c r="H38" s="9" t="s">
        <v>20</v>
      </c>
      <c r="I38" s="11"/>
      <c r="J38" s="11"/>
      <c r="K38" s="11">
        <v>3</v>
      </c>
      <c r="L38" s="53">
        <f t="shared" si="1"/>
        <v>21.428571428571427</v>
      </c>
      <c r="M38" s="11">
        <v>1</v>
      </c>
      <c r="N38" s="11">
        <v>1</v>
      </c>
      <c r="O38" s="11">
        <v>3</v>
      </c>
      <c r="P38" s="53">
        <f t="shared" si="2"/>
        <v>35.714285714285715</v>
      </c>
      <c r="Q38" s="11">
        <v>3</v>
      </c>
      <c r="R38" s="11">
        <v>2</v>
      </c>
      <c r="S38" s="11">
        <v>1</v>
      </c>
      <c r="T38" s="53">
        <f t="shared" si="3"/>
        <v>42.857142857142854</v>
      </c>
      <c r="U38" s="11"/>
      <c r="V38" s="11"/>
      <c r="W38" s="11"/>
      <c r="X38" s="55">
        <f t="shared" si="6"/>
        <v>0</v>
      </c>
      <c r="Y38" s="55">
        <f t="shared" si="4"/>
        <v>5.8571428571428568</v>
      </c>
      <c r="Z38" s="56">
        <f t="shared" si="5"/>
        <v>42.857142857142854</v>
      </c>
      <c r="AA38" s="12"/>
    </row>
    <row r="39" spans="2:27" x14ac:dyDescent="0.25">
      <c r="B39" s="5"/>
      <c r="C39" s="373" t="s">
        <v>65</v>
      </c>
      <c r="D39" s="260" t="s">
        <v>130</v>
      </c>
      <c r="E39" s="269">
        <v>7</v>
      </c>
      <c r="F39" s="326">
        <v>14</v>
      </c>
      <c r="G39" s="67">
        <f t="shared" si="0"/>
        <v>14</v>
      </c>
      <c r="H39" s="375" t="s">
        <v>22</v>
      </c>
      <c r="I39" s="328"/>
      <c r="J39" s="309">
        <v>1</v>
      </c>
      <c r="K39" s="309">
        <v>1</v>
      </c>
      <c r="L39" s="343">
        <f>SUM(I39:K39)*100/G39</f>
        <v>14.285714285714286</v>
      </c>
      <c r="M39" s="309">
        <v>3</v>
      </c>
      <c r="N39" s="309">
        <v>2</v>
      </c>
      <c r="O39" s="309">
        <v>3</v>
      </c>
      <c r="P39" s="376">
        <f>SUM(M39:O39)*100/G39</f>
        <v>57.142857142857146</v>
      </c>
      <c r="Q39" s="309">
        <v>1</v>
      </c>
      <c r="R39" s="309">
        <v>2</v>
      </c>
      <c r="S39" s="309">
        <v>1</v>
      </c>
      <c r="T39" s="376">
        <f>SUM(Q39:S39)*100/G39</f>
        <v>28.571428571428573</v>
      </c>
      <c r="U39" s="328"/>
      <c r="V39" s="328"/>
      <c r="W39" s="328"/>
      <c r="X39" s="376">
        <f>SUM(U39:W39)*100/G39</f>
        <v>0</v>
      </c>
      <c r="Y39" s="255">
        <f>((1*I39)+(2*J39)+(3*K39)+(4*M39)+(5*N39)+(6*O39)+(7*Q39)+(8*R39)+(9*S39)+(10*U39)+(11*V39)+(12*W39))/G39</f>
        <v>5.5</v>
      </c>
      <c r="Z39" s="256">
        <f t="shared" si="5"/>
        <v>28.571428571428573</v>
      </c>
      <c r="AA39" s="12"/>
    </row>
    <row r="40" spans="2:27" x14ac:dyDescent="0.25">
      <c r="B40" s="5"/>
      <c r="C40" s="268" t="s">
        <v>65</v>
      </c>
      <c r="D40" s="260" t="s">
        <v>130</v>
      </c>
      <c r="E40" s="269">
        <v>7</v>
      </c>
      <c r="F40" s="307">
        <v>14</v>
      </c>
      <c r="G40" s="67">
        <f t="shared" ref="G40" si="30">I40+J40+K40+M40+N40+O40+Q40+R40+S40+U40+V40+W40</f>
        <v>14</v>
      </c>
      <c r="H40" s="268" t="s">
        <v>23</v>
      </c>
      <c r="I40" s="309"/>
      <c r="J40" s="309">
        <v>1</v>
      </c>
      <c r="K40" s="309">
        <v>2</v>
      </c>
      <c r="L40" s="254">
        <f t="shared" ref="L40" si="31">SUM(I40:K40)*100/F40</f>
        <v>21.428571428571427</v>
      </c>
      <c r="M40" s="309">
        <v>1</v>
      </c>
      <c r="N40" s="309">
        <v>2</v>
      </c>
      <c r="O40" s="309">
        <v>3</v>
      </c>
      <c r="P40" s="254">
        <f t="shared" ref="P40" si="32">SUM(M40:O40)*100/F40</f>
        <v>42.857142857142854</v>
      </c>
      <c r="Q40" s="309">
        <v>2</v>
      </c>
      <c r="R40" s="309">
        <v>1</v>
      </c>
      <c r="S40" s="309">
        <v>2</v>
      </c>
      <c r="T40" s="254">
        <f t="shared" ref="T40" si="33">SUM(Q40:S40)*100/F40</f>
        <v>35.714285714285715</v>
      </c>
      <c r="U40" s="309"/>
      <c r="V40" s="309"/>
      <c r="W40" s="309"/>
      <c r="X40" s="255">
        <f t="shared" ref="X40" si="34">SUM(U40:W40)*100/F40</f>
        <v>0</v>
      </c>
      <c r="Y40" s="255">
        <f t="shared" ref="Y40" si="35">((1*I40)+(2*J40)+(3*K40)+(4*M40)+(5*N40)+(6*O40)+(7*Q40)+(8*R40)+(9*S40)+(10*U40)+(11*V40)+(12*W40))/G40</f>
        <v>5.7142857142857144</v>
      </c>
      <c r="Z40" s="256">
        <f t="shared" ref="Z40" si="36">T40+X40</f>
        <v>35.714285714285715</v>
      </c>
      <c r="AA40" s="12"/>
    </row>
    <row r="41" spans="2:27" x14ac:dyDescent="0.25">
      <c r="B41" s="5"/>
      <c r="C41" s="47"/>
      <c r="D41" s="54"/>
      <c r="E41" s="21"/>
      <c r="F41" s="233"/>
      <c r="G41" s="48"/>
      <c r="H41" s="47"/>
      <c r="I41" s="232"/>
      <c r="J41" s="232"/>
      <c r="K41" s="232"/>
      <c r="L41" s="234"/>
      <c r="M41" s="232"/>
      <c r="N41" s="232"/>
      <c r="O41" s="232"/>
      <c r="P41" s="234"/>
      <c r="Q41" s="232"/>
      <c r="R41" s="232"/>
      <c r="S41" s="232"/>
      <c r="T41" s="234"/>
      <c r="U41" s="232"/>
      <c r="V41" s="232"/>
      <c r="W41" s="232"/>
      <c r="X41" s="55"/>
      <c r="Y41" s="306">
        <f>AVERAGE(Y39:Y40)</f>
        <v>5.6071428571428577</v>
      </c>
      <c r="Z41" s="306">
        <f>AVERAGE(Z39:Z40)</f>
        <v>32.142857142857146</v>
      </c>
      <c r="AA41" s="12"/>
    </row>
    <row r="42" spans="2:27" x14ac:dyDescent="0.25">
      <c r="B42" s="5"/>
      <c r="C42" s="41"/>
      <c r="D42" s="48"/>
      <c r="E42" s="10"/>
      <c r="F42" s="10"/>
      <c r="G42" s="110"/>
      <c r="H42" s="9"/>
      <c r="I42" s="11"/>
      <c r="J42" s="11"/>
      <c r="K42" s="11"/>
      <c r="L42" s="53"/>
      <c r="M42" s="11"/>
      <c r="N42" s="11"/>
      <c r="O42" s="11"/>
      <c r="P42" s="53"/>
      <c r="Q42" s="11"/>
      <c r="R42" s="11"/>
      <c r="S42" s="11"/>
      <c r="T42" s="53"/>
      <c r="U42" s="11"/>
      <c r="V42" s="11"/>
      <c r="W42" s="11"/>
      <c r="X42" s="55"/>
      <c r="Y42" s="108">
        <f>Y41-Y38</f>
        <v>-0.24999999999999911</v>
      </c>
      <c r="Z42" s="108">
        <f>Z38-Z37</f>
        <v>-3.8095238095238102</v>
      </c>
      <c r="AA42" s="12"/>
    </row>
    <row r="43" spans="2:27" x14ac:dyDescent="0.25">
      <c r="B43" s="5">
        <v>8</v>
      </c>
      <c r="C43" s="137" t="s">
        <v>65</v>
      </c>
      <c r="D43" s="98" t="s">
        <v>90</v>
      </c>
      <c r="E43" s="178">
        <v>6</v>
      </c>
      <c r="F43" s="178">
        <v>11</v>
      </c>
      <c r="G43" s="67">
        <f t="shared" si="0"/>
        <v>11</v>
      </c>
      <c r="H43" s="179" t="s">
        <v>20</v>
      </c>
      <c r="I43" s="180"/>
      <c r="J43" s="180">
        <v>2</v>
      </c>
      <c r="K43" s="180">
        <v>2</v>
      </c>
      <c r="L43" s="150">
        <f>SUM(I43:K43)*100/G43</f>
        <v>36.363636363636367</v>
      </c>
      <c r="M43" s="180">
        <v>3</v>
      </c>
      <c r="N43" s="180"/>
      <c r="O43" s="180">
        <v>2</v>
      </c>
      <c r="P43" s="183">
        <f>SUM(M43:O43)*100/G43</f>
        <v>45.454545454545453</v>
      </c>
      <c r="Q43" s="180">
        <v>1</v>
      </c>
      <c r="R43" s="180"/>
      <c r="S43" s="180">
        <v>1</v>
      </c>
      <c r="T43" s="183">
        <f>SUM(Q43:S43)*100/G43</f>
        <v>18.181818181818183</v>
      </c>
      <c r="U43" s="180"/>
      <c r="V43" s="180"/>
      <c r="W43" s="180"/>
      <c r="X43" s="183">
        <f>SUM(U43:W43)*100/G43</f>
        <v>0</v>
      </c>
      <c r="Y43" s="106">
        <f t="shared" ref="Y43" si="37">((1*I43)+(2*J43)+(3*K43)+(4*M43)+(5*N43)+(6*O43)+(7*Q43)+(8*R43)+(9*S43)+(10*U43)+(11*V43)+(12*W43))/G43</f>
        <v>4.5454545454545459</v>
      </c>
      <c r="Z43" s="107">
        <f t="shared" ref="Z43" si="38">T43+X43</f>
        <v>18.181818181818183</v>
      </c>
      <c r="AA43" s="12"/>
    </row>
    <row r="44" spans="2:27" x14ac:dyDescent="0.25">
      <c r="B44" s="5"/>
      <c r="C44" s="41"/>
      <c r="D44" s="48"/>
      <c r="E44" s="10"/>
      <c r="F44" s="10"/>
      <c r="G44" s="110"/>
      <c r="H44" s="9"/>
      <c r="I44" s="11"/>
      <c r="J44" s="11"/>
      <c r="K44" s="11"/>
      <c r="L44" s="53"/>
      <c r="M44" s="11"/>
      <c r="N44" s="11"/>
      <c r="O44" s="11"/>
      <c r="P44" s="53"/>
      <c r="Q44" s="11"/>
      <c r="R44" s="11"/>
      <c r="S44" s="11"/>
      <c r="T44" s="53"/>
      <c r="U44" s="11"/>
      <c r="V44" s="11"/>
      <c r="W44" s="11"/>
      <c r="X44" s="55"/>
      <c r="Y44" s="55"/>
      <c r="Z44" s="56"/>
      <c r="AA44" s="12"/>
    </row>
    <row r="45" spans="2:27" x14ac:dyDescent="0.25">
      <c r="B45" s="5"/>
      <c r="C45" s="41"/>
      <c r="D45" s="98" t="s">
        <v>90</v>
      </c>
      <c r="E45" s="10"/>
      <c r="F45" s="10"/>
      <c r="G45" s="110"/>
      <c r="H45" s="137" t="s">
        <v>20</v>
      </c>
      <c r="I45" s="11"/>
      <c r="J45" s="11"/>
      <c r="K45" s="11"/>
      <c r="L45" s="53"/>
      <c r="M45" s="11"/>
      <c r="N45" s="11"/>
      <c r="O45" s="11"/>
      <c r="P45" s="53"/>
      <c r="Q45" s="11"/>
      <c r="R45" s="11"/>
      <c r="S45" s="11"/>
      <c r="T45" s="53"/>
      <c r="U45" s="11"/>
      <c r="V45" s="11"/>
      <c r="W45" s="11"/>
      <c r="X45" s="55"/>
      <c r="Y45" s="106">
        <f>AVERAGE(Y43,Y37,Y30,Y25,Y20)</f>
        <v>6.8402020202020193</v>
      </c>
      <c r="Z45" s="106">
        <f>AVERAGE(Z43,Z37,Z30,Z25,Z20)</f>
        <v>56.493506493506494</v>
      </c>
      <c r="AA45" s="12"/>
    </row>
    <row r="46" spans="2:27" x14ac:dyDescent="0.25">
      <c r="B46" s="5"/>
      <c r="C46" s="41"/>
      <c r="D46" s="48" t="s">
        <v>19</v>
      </c>
      <c r="E46" s="10"/>
      <c r="F46" s="10"/>
      <c r="G46" s="110"/>
      <c r="H46" s="9" t="s">
        <v>20</v>
      </c>
      <c r="I46" s="11"/>
      <c r="J46" s="11"/>
      <c r="K46" s="11"/>
      <c r="L46" s="53"/>
      <c r="M46" s="11"/>
      <c r="N46" s="11"/>
      <c r="O46" s="11"/>
      <c r="P46" s="53"/>
      <c r="Q46" s="11"/>
      <c r="R46" s="11"/>
      <c r="S46" s="11"/>
      <c r="T46" s="53"/>
      <c r="U46" s="11"/>
      <c r="V46" s="11"/>
      <c r="W46" s="11"/>
      <c r="X46" s="55"/>
      <c r="Y46" s="55">
        <f>AVERAGE(Y38,Y31,Y26,Y21,Y16)</f>
        <v>6.9284033613445377</v>
      </c>
      <c r="Z46" s="55">
        <f>AVERAGE(Z38,Z31,Z26,Z21,Z16)</f>
        <v>60.608097784568372</v>
      </c>
      <c r="AA46" s="12"/>
    </row>
    <row r="47" spans="2:27" x14ac:dyDescent="0.25">
      <c r="B47" s="5"/>
      <c r="C47" s="41"/>
      <c r="D47" s="246" t="s">
        <v>130</v>
      </c>
      <c r="E47" s="10"/>
      <c r="F47" s="10"/>
      <c r="G47" s="110"/>
      <c r="H47" s="320" t="s">
        <v>20</v>
      </c>
      <c r="I47" s="11"/>
      <c r="J47" s="11"/>
      <c r="K47" s="11"/>
      <c r="L47" s="53"/>
      <c r="M47" s="11"/>
      <c r="N47" s="11"/>
      <c r="O47" s="11"/>
      <c r="P47" s="53"/>
      <c r="Q47" s="11"/>
      <c r="R47" s="11"/>
      <c r="S47" s="11"/>
      <c r="T47" s="53"/>
      <c r="U47" s="11"/>
      <c r="V47" s="11"/>
      <c r="W47" s="11"/>
      <c r="X47" s="55"/>
      <c r="Y47" s="255">
        <f>AVERAGE(Y32,Y27,Y22,Y17,Y13)</f>
        <v>7.0248179271708677</v>
      </c>
      <c r="Z47" s="255">
        <f>AVERAGE(Z32,Z27,Z22,Z17,Z13)</f>
        <v>57.30532212885155</v>
      </c>
      <c r="AA47" s="12"/>
    </row>
    <row r="48" spans="2:27" x14ac:dyDescent="0.25">
      <c r="B48" s="5"/>
      <c r="C48" s="41"/>
      <c r="D48" s="246" t="s">
        <v>153</v>
      </c>
      <c r="E48" s="10"/>
      <c r="F48" s="10"/>
      <c r="G48" s="110"/>
      <c r="H48" s="320" t="s">
        <v>20</v>
      </c>
      <c r="I48" s="11"/>
      <c r="J48" s="11"/>
      <c r="K48" s="11"/>
      <c r="L48" s="53"/>
      <c r="M48" s="11"/>
      <c r="N48" s="11"/>
      <c r="O48" s="11"/>
      <c r="P48" s="53"/>
      <c r="Q48" s="11"/>
      <c r="R48" s="11"/>
      <c r="S48" s="11"/>
      <c r="T48" s="53"/>
      <c r="U48" s="11"/>
      <c r="V48" s="11"/>
      <c r="W48" s="11"/>
      <c r="X48" s="55"/>
      <c r="Y48" s="255">
        <f>AVERAGE(Y28,Y23,Y18,Y14, Y12)</f>
        <v>6.7063492063492065</v>
      </c>
      <c r="Z48" s="255">
        <f>AVERAGE(Z28,Z23,Z18,Z14,Z12)</f>
        <v>57.555555555555557</v>
      </c>
      <c r="AA48" s="12"/>
    </row>
    <row r="49" spans="2:27" x14ac:dyDescent="0.25">
      <c r="B49" s="21"/>
      <c r="C49" s="47"/>
      <c r="D49" s="47"/>
      <c r="E49" s="21"/>
      <c r="F49" s="31"/>
      <c r="G49" s="48"/>
      <c r="H49" s="49"/>
      <c r="I49" s="13"/>
      <c r="J49" s="13"/>
      <c r="K49" s="13"/>
      <c r="L49" s="53"/>
      <c r="M49" s="13"/>
      <c r="N49" s="13"/>
      <c r="O49" s="13"/>
      <c r="P49" s="53"/>
      <c r="Q49" s="13"/>
      <c r="R49" s="13"/>
      <c r="S49" s="13"/>
      <c r="T49" s="53"/>
      <c r="U49" s="13"/>
      <c r="V49" s="13"/>
      <c r="W49" s="13"/>
      <c r="X49" s="55"/>
      <c r="Y49" s="108">
        <f>Y48-Y47</f>
        <v>-0.31846872082166122</v>
      </c>
      <c r="Z49" s="108">
        <f>Z48-Z47</f>
        <v>0.25023342670400694</v>
      </c>
      <c r="AA49" s="14"/>
    </row>
    <row r="50" spans="2:27" x14ac:dyDescent="0.25">
      <c r="B50" s="21"/>
      <c r="C50" s="268" t="s">
        <v>64</v>
      </c>
      <c r="D50" s="246" t="s">
        <v>153</v>
      </c>
      <c r="E50" s="269">
        <v>7</v>
      </c>
      <c r="F50" s="269">
        <v>14</v>
      </c>
      <c r="G50" s="67">
        <f>I50+J50+K50+M50+N50+O50+Q50+R50+S50+U50+V50+W50</f>
        <v>14</v>
      </c>
      <c r="H50" s="268" t="s">
        <v>154</v>
      </c>
      <c r="I50" s="264"/>
      <c r="J50" s="264">
        <v>1</v>
      </c>
      <c r="K50" s="264">
        <v>2</v>
      </c>
      <c r="L50" s="369">
        <f>SUM(I50:K50)*100/F50</f>
        <v>21.428571428571427</v>
      </c>
      <c r="M50" s="264">
        <v>4</v>
      </c>
      <c r="N50" s="264">
        <v>1</v>
      </c>
      <c r="O50" s="264"/>
      <c r="P50" s="369">
        <f>SUM(M50:O50)*100/F50</f>
        <v>35.714285714285715</v>
      </c>
      <c r="Q50" s="264">
        <v>2</v>
      </c>
      <c r="R50" s="264">
        <v>4</v>
      </c>
      <c r="S50" s="264"/>
      <c r="T50" s="369">
        <f>SUM(Q50:S50)*100/F50</f>
        <v>42.857142857142854</v>
      </c>
      <c r="U50" s="264"/>
      <c r="V50" s="264"/>
      <c r="W50" s="264"/>
      <c r="X50" s="255">
        <f t="shared" ref="X50" si="39">SUM(U50:W50)*100/F50</f>
        <v>0</v>
      </c>
      <c r="Y50" s="255">
        <f>((1*I50)+(2*J50)+(3*K50)+(4*M50)+(5*N50)+(6*O50)+(7*Q50)+(8*R50)+(9*S50)+(10*U50)+(11*V50)+(12*W50))/G50</f>
        <v>5.3571428571428568</v>
      </c>
      <c r="Z50" s="256">
        <f>T50+X50</f>
        <v>42.857142857142854</v>
      </c>
      <c r="AA50" s="14"/>
    </row>
    <row r="51" spans="2:27" x14ac:dyDescent="0.25">
      <c r="B51" s="21">
        <v>1</v>
      </c>
      <c r="C51" s="373" t="s">
        <v>65</v>
      </c>
      <c r="D51" s="260" t="s">
        <v>130</v>
      </c>
      <c r="E51" s="269">
        <v>7</v>
      </c>
      <c r="F51" s="326">
        <v>14</v>
      </c>
      <c r="G51" s="67">
        <f t="shared" ref="G51:G52" si="40">I51+J51+K51+M51+N51+O51+Q51+R51+S51+U51+V51+W51</f>
        <v>14</v>
      </c>
      <c r="H51" s="375" t="s">
        <v>22</v>
      </c>
      <c r="I51" s="328"/>
      <c r="J51" s="309">
        <v>1</v>
      </c>
      <c r="K51" s="309">
        <v>1</v>
      </c>
      <c r="L51" s="343">
        <f>SUM(I51:K51)*100/G51</f>
        <v>14.285714285714286</v>
      </c>
      <c r="M51" s="309">
        <v>3</v>
      </c>
      <c r="N51" s="309">
        <v>2</v>
      </c>
      <c r="O51" s="309">
        <v>3</v>
      </c>
      <c r="P51" s="376">
        <f>SUM(M51:O51)*100/G51</f>
        <v>57.142857142857146</v>
      </c>
      <c r="Q51" s="309">
        <v>1</v>
      </c>
      <c r="R51" s="309">
        <v>2</v>
      </c>
      <c r="S51" s="309">
        <v>1</v>
      </c>
      <c r="T51" s="376">
        <f>SUM(Q51:S51)*100/G51</f>
        <v>28.571428571428573</v>
      </c>
      <c r="U51" s="328"/>
      <c r="V51" s="328"/>
      <c r="W51" s="328"/>
      <c r="X51" s="376">
        <f>SUM(U51:W51)*100/G51</f>
        <v>0</v>
      </c>
      <c r="Y51" s="255">
        <f>((1*I51)+(2*J51)+(3*K51)+(4*M51)+(5*N51)+(6*O51)+(7*Q51)+(8*R51)+(9*S51)+(10*U51)+(11*V51)+(12*W51))/G51</f>
        <v>5.5</v>
      </c>
      <c r="Z51" s="256">
        <f t="shared" ref="Z51:Z52" si="41">T51+X51</f>
        <v>28.571428571428573</v>
      </c>
      <c r="AA51" s="14"/>
    </row>
    <row r="52" spans="2:27" x14ac:dyDescent="0.25">
      <c r="B52" s="21"/>
      <c r="C52" s="373" t="s">
        <v>65</v>
      </c>
      <c r="D52" s="260" t="s">
        <v>153</v>
      </c>
      <c r="E52" s="269">
        <v>8</v>
      </c>
      <c r="F52" s="326">
        <v>14</v>
      </c>
      <c r="G52" s="67">
        <f t="shared" si="40"/>
        <v>14</v>
      </c>
      <c r="H52" s="375" t="s">
        <v>22</v>
      </c>
      <c r="I52" s="328"/>
      <c r="J52" s="309">
        <v>1</v>
      </c>
      <c r="K52" s="309">
        <v>4</v>
      </c>
      <c r="L52" s="343">
        <f>SUM(I52:K52)*100/G52</f>
        <v>35.714285714285715</v>
      </c>
      <c r="M52" s="309">
        <v>1</v>
      </c>
      <c r="N52" s="309">
        <v>3</v>
      </c>
      <c r="O52" s="309">
        <v>2</v>
      </c>
      <c r="P52" s="376">
        <f>SUM(M52:O52)*100/G52</f>
        <v>42.857142857142854</v>
      </c>
      <c r="Q52" s="309">
        <v>1</v>
      </c>
      <c r="R52" s="309">
        <v>1</v>
      </c>
      <c r="S52" s="309"/>
      <c r="T52" s="376">
        <f>SUM(Q52:S52)*100/G52</f>
        <v>14.285714285714286</v>
      </c>
      <c r="U52" s="328">
        <v>1</v>
      </c>
      <c r="V52" s="328"/>
      <c r="W52" s="328"/>
      <c r="X52" s="376">
        <f>SUM(U52:W52)*100/G52</f>
        <v>7.1428571428571432</v>
      </c>
      <c r="Y52" s="255">
        <f>((1*I52)+(2*J52)+(3*K52)+(4*M52)+(5*N52)+(6*O52)+(7*Q52)+(8*R52)+(9*S52)+(10*U52)+(11*V52)+(12*W52))/G52</f>
        <v>5</v>
      </c>
      <c r="Z52" s="256">
        <f t="shared" si="41"/>
        <v>21.428571428571431</v>
      </c>
      <c r="AA52" s="14"/>
    </row>
    <row r="53" spans="2:27" x14ac:dyDescent="0.25">
      <c r="B53" s="21"/>
      <c r="C53" s="407"/>
      <c r="D53" s="408"/>
      <c r="E53" s="17"/>
      <c r="F53" s="409"/>
      <c r="G53" s="110"/>
      <c r="H53" s="410"/>
      <c r="I53" s="411"/>
      <c r="J53" s="412"/>
      <c r="K53" s="412"/>
      <c r="L53" s="413"/>
      <c r="M53" s="412"/>
      <c r="N53" s="412"/>
      <c r="O53" s="412"/>
      <c r="P53" s="414"/>
      <c r="Q53" s="412"/>
      <c r="R53" s="412"/>
      <c r="S53" s="412"/>
      <c r="T53" s="414"/>
      <c r="U53" s="411"/>
      <c r="V53" s="411"/>
      <c r="W53" s="411"/>
      <c r="X53" s="414"/>
      <c r="Y53" s="108">
        <f>Y52-Y51</f>
        <v>-0.5</v>
      </c>
      <c r="Z53" s="108">
        <f>Z52-Z51</f>
        <v>-7.1428571428571423</v>
      </c>
      <c r="AA53" s="14"/>
    </row>
    <row r="54" spans="2:27" x14ac:dyDescent="0.25">
      <c r="B54" s="5">
        <v>2</v>
      </c>
      <c r="C54" s="7" t="s">
        <v>65</v>
      </c>
      <c r="D54" s="48" t="s">
        <v>19</v>
      </c>
      <c r="E54" s="5">
        <v>7</v>
      </c>
      <c r="F54" s="5">
        <v>10</v>
      </c>
      <c r="G54" s="4">
        <f t="shared" si="0"/>
        <v>10</v>
      </c>
      <c r="H54" s="7" t="s">
        <v>22</v>
      </c>
      <c r="I54" s="8"/>
      <c r="J54" s="8">
        <v>3</v>
      </c>
      <c r="K54" s="8">
        <v>3</v>
      </c>
      <c r="L54" s="53">
        <f t="shared" si="1"/>
        <v>60</v>
      </c>
      <c r="M54" s="8"/>
      <c r="N54" s="8">
        <v>2</v>
      </c>
      <c r="O54" s="8">
        <v>1</v>
      </c>
      <c r="P54" s="53">
        <f t="shared" si="2"/>
        <v>30</v>
      </c>
      <c r="Q54" s="8"/>
      <c r="R54" s="8"/>
      <c r="S54" s="8">
        <v>1</v>
      </c>
      <c r="T54" s="53">
        <f t="shared" si="3"/>
        <v>10</v>
      </c>
      <c r="U54" s="8"/>
      <c r="V54" s="8"/>
      <c r="W54" s="8"/>
      <c r="X54" s="55">
        <f t="shared" si="6"/>
        <v>0</v>
      </c>
      <c r="Y54" s="55">
        <f t="shared" si="4"/>
        <v>4</v>
      </c>
      <c r="Z54" s="56">
        <f t="shared" si="5"/>
        <v>10</v>
      </c>
      <c r="AA54" s="15"/>
    </row>
    <row r="55" spans="2:27" x14ac:dyDescent="0.25">
      <c r="B55" s="5"/>
      <c r="C55" s="268" t="s">
        <v>65</v>
      </c>
      <c r="D55" s="246" t="s">
        <v>130</v>
      </c>
      <c r="E55" s="269">
        <v>8</v>
      </c>
      <c r="F55" s="269">
        <v>10</v>
      </c>
      <c r="G55" s="67">
        <f t="shared" ref="G55:G56" si="42">I55+J55+K55+M55+N55+O55+Q55+R55+S55+U55+V55+W55</f>
        <v>10</v>
      </c>
      <c r="H55" s="268" t="s">
        <v>22</v>
      </c>
      <c r="I55" s="264"/>
      <c r="J55" s="264">
        <v>4</v>
      </c>
      <c r="K55" s="264">
        <v>2</v>
      </c>
      <c r="L55" s="369">
        <f t="shared" si="1"/>
        <v>60</v>
      </c>
      <c r="M55" s="264">
        <v>1</v>
      </c>
      <c r="N55" s="264">
        <v>1</v>
      </c>
      <c r="O55" s="264">
        <v>1</v>
      </c>
      <c r="P55" s="369">
        <f t="shared" si="2"/>
        <v>30</v>
      </c>
      <c r="Q55" s="264"/>
      <c r="R55" s="264"/>
      <c r="S55" s="264">
        <v>1</v>
      </c>
      <c r="T55" s="369">
        <f t="shared" si="3"/>
        <v>10</v>
      </c>
      <c r="U55" s="264"/>
      <c r="V55" s="264"/>
      <c r="W55" s="264"/>
      <c r="X55" s="255">
        <f t="shared" si="6"/>
        <v>0</v>
      </c>
      <c r="Y55" s="255">
        <f t="shared" si="4"/>
        <v>3.8</v>
      </c>
      <c r="Z55" s="256">
        <f t="shared" si="5"/>
        <v>10</v>
      </c>
      <c r="AA55" s="15"/>
    </row>
    <row r="56" spans="2:27" x14ac:dyDescent="0.25">
      <c r="B56" s="5"/>
      <c r="C56" s="268" t="s">
        <v>65</v>
      </c>
      <c r="D56" s="246" t="s">
        <v>153</v>
      </c>
      <c r="E56" s="269">
        <v>9</v>
      </c>
      <c r="F56" s="269">
        <v>10</v>
      </c>
      <c r="G56" s="67">
        <f t="shared" si="42"/>
        <v>10</v>
      </c>
      <c r="H56" s="268" t="s">
        <v>22</v>
      </c>
      <c r="I56" s="264"/>
      <c r="J56" s="264">
        <v>5</v>
      </c>
      <c r="K56" s="264">
        <v>1</v>
      </c>
      <c r="L56" s="369">
        <f t="shared" si="1"/>
        <v>60</v>
      </c>
      <c r="M56" s="264">
        <v>1</v>
      </c>
      <c r="N56" s="264">
        <v>1</v>
      </c>
      <c r="O56" s="264">
        <v>1</v>
      </c>
      <c r="P56" s="369">
        <f t="shared" si="2"/>
        <v>30</v>
      </c>
      <c r="Q56" s="264"/>
      <c r="R56" s="264">
        <v>1</v>
      </c>
      <c r="S56" s="264"/>
      <c r="T56" s="369">
        <f t="shared" si="3"/>
        <v>10</v>
      </c>
      <c r="U56" s="264"/>
      <c r="V56" s="264"/>
      <c r="W56" s="264"/>
      <c r="X56" s="255">
        <f t="shared" si="6"/>
        <v>0</v>
      </c>
      <c r="Y56" s="255">
        <f t="shared" si="4"/>
        <v>3.6</v>
      </c>
      <c r="Z56" s="256">
        <f t="shared" si="5"/>
        <v>10</v>
      </c>
      <c r="AA56" s="15"/>
    </row>
    <row r="57" spans="2:27" x14ac:dyDescent="0.25">
      <c r="B57" s="5"/>
      <c r="C57" s="7"/>
      <c r="D57" s="48"/>
      <c r="E57" s="5"/>
      <c r="F57" s="5"/>
      <c r="G57" s="110"/>
      <c r="H57" s="7"/>
      <c r="I57" s="8"/>
      <c r="J57" s="8"/>
      <c r="K57" s="8"/>
      <c r="L57" s="53"/>
      <c r="M57" s="8"/>
      <c r="N57" s="8"/>
      <c r="O57" s="8"/>
      <c r="P57" s="53"/>
      <c r="Q57" s="8"/>
      <c r="R57" s="8"/>
      <c r="S57" s="8"/>
      <c r="T57" s="53"/>
      <c r="U57" s="8"/>
      <c r="V57" s="8"/>
      <c r="W57" s="8"/>
      <c r="X57" s="55"/>
      <c r="Y57" s="108">
        <f>Y56-Y55</f>
        <v>-0.19999999999999973</v>
      </c>
      <c r="Z57" s="108">
        <f>Z56-Z55</f>
        <v>0</v>
      </c>
      <c r="AA57" s="15"/>
    </row>
    <row r="58" spans="2:27" x14ac:dyDescent="0.25">
      <c r="B58" s="5">
        <v>3</v>
      </c>
      <c r="C58" s="141" t="s">
        <v>64</v>
      </c>
      <c r="D58" s="98" t="s">
        <v>90</v>
      </c>
      <c r="E58" s="145">
        <v>7</v>
      </c>
      <c r="F58" s="145">
        <v>11</v>
      </c>
      <c r="G58" s="67">
        <f>I58+J58+K58+M58+N58+O58+Q58+R58+S58+U58+V58+W58</f>
        <v>11</v>
      </c>
      <c r="H58" s="137" t="s">
        <v>22</v>
      </c>
      <c r="I58" s="147"/>
      <c r="J58" s="147"/>
      <c r="K58" s="147"/>
      <c r="L58" s="150">
        <f t="shared" ref="L58" si="43">SUM(I58:K58)*100/G58</f>
        <v>0</v>
      </c>
      <c r="M58" s="147"/>
      <c r="N58" s="147">
        <v>3</v>
      </c>
      <c r="O58" s="147">
        <v>3</v>
      </c>
      <c r="P58" s="150">
        <f t="shared" ref="P58" si="44">SUM(M58:O58)*100/G58</f>
        <v>54.545454545454547</v>
      </c>
      <c r="Q58" s="147">
        <v>1</v>
      </c>
      <c r="R58" s="147">
        <v>2</v>
      </c>
      <c r="S58" s="147">
        <v>1</v>
      </c>
      <c r="T58" s="150">
        <f t="shared" ref="T58" si="45">SUM(Q58:S58)*100/G58</f>
        <v>36.363636363636367</v>
      </c>
      <c r="U58" s="147"/>
      <c r="V58" s="147">
        <v>1</v>
      </c>
      <c r="W58" s="147"/>
      <c r="X58" s="150">
        <f t="shared" ref="X58" si="46">SUM(U58:W58)*100/G58</f>
        <v>9.0909090909090917</v>
      </c>
      <c r="Y58" s="106">
        <f>((1*I58)+(2*J58)+(3*K58)+(4*M58)+(5*N58)+(6*O58)+(7*Q58)+(8*R58)+(9*S58)+(10*U58)+(11*V58)+(12*W58))/G58</f>
        <v>6.9090909090909092</v>
      </c>
      <c r="Z58" s="107">
        <f t="shared" si="5"/>
        <v>45.45454545454546</v>
      </c>
      <c r="AA58" s="15"/>
    </row>
    <row r="59" spans="2:27" x14ac:dyDescent="0.25">
      <c r="B59" s="5"/>
      <c r="C59" s="7" t="s">
        <v>64</v>
      </c>
      <c r="D59" s="48" t="s">
        <v>19</v>
      </c>
      <c r="E59" s="5">
        <v>8</v>
      </c>
      <c r="F59" s="5">
        <v>12</v>
      </c>
      <c r="G59" s="4">
        <f>I59+J59+K59+M59+N59+O59+Q59+R59+S59+U59+V59+W59</f>
        <v>12</v>
      </c>
      <c r="H59" s="7" t="s">
        <v>22</v>
      </c>
      <c r="I59" s="8"/>
      <c r="J59" s="8"/>
      <c r="K59" s="8"/>
      <c r="L59" s="53">
        <f t="shared" si="1"/>
        <v>0</v>
      </c>
      <c r="M59" s="8">
        <v>1</v>
      </c>
      <c r="N59" s="8">
        <v>2</v>
      </c>
      <c r="O59" s="8">
        <v>3</v>
      </c>
      <c r="P59" s="53">
        <f t="shared" si="2"/>
        <v>50</v>
      </c>
      <c r="Q59" s="8">
        <v>1</v>
      </c>
      <c r="R59" s="8">
        <v>2</v>
      </c>
      <c r="S59" s="8">
        <v>2</v>
      </c>
      <c r="T59" s="53">
        <f t="shared" si="3"/>
        <v>41.666666666666664</v>
      </c>
      <c r="U59" s="8"/>
      <c r="V59" s="8">
        <v>1</v>
      </c>
      <c r="W59" s="8"/>
      <c r="X59" s="55">
        <f t="shared" si="6"/>
        <v>8.3333333333333339</v>
      </c>
      <c r="Y59" s="55">
        <f>((1*I59)+(2*J59)+(3*K59)+(4*M59)+(5*N59)+(6*O59)+(7*Q59)+(8*R59)+(9*S59)+(10*U59)+(11*V59)+(12*W59))/G59</f>
        <v>7</v>
      </c>
      <c r="Z59" s="56">
        <f t="shared" si="5"/>
        <v>50</v>
      </c>
    </row>
    <row r="60" spans="2:27" x14ac:dyDescent="0.25">
      <c r="B60" s="5"/>
      <c r="C60" s="268" t="s">
        <v>64</v>
      </c>
      <c r="D60" s="246" t="s">
        <v>130</v>
      </c>
      <c r="E60" s="269">
        <v>9</v>
      </c>
      <c r="F60" s="269">
        <v>12</v>
      </c>
      <c r="G60" s="67">
        <f>I60+J60+K60+M60+N60+O60+Q60+R60+S60+U60+V60+W60</f>
        <v>12</v>
      </c>
      <c r="H60" s="268" t="s">
        <v>22</v>
      </c>
      <c r="I60" s="264"/>
      <c r="J60" s="264"/>
      <c r="K60" s="264"/>
      <c r="L60" s="369">
        <f t="shared" si="1"/>
        <v>0</v>
      </c>
      <c r="M60" s="264">
        <v>1</v>
      </c>
      <c r="N60" s="264">
        <v>2</v>
      </c>
      <c r="O60" s="264">
        <v>4</v>
      </c>
      <c r="P60" s="369">
        <f t="shared" si="2"/>
        <v>58.333333333333336</v>
      </c>
      <c r="Q60" s="264"/>
      <c r="R60" s="264">
        <v>3</v>
      </c>
      <c r="S60" s="264">
        <v>1</v>
      </c>
      <c r="T60" s="369">
        <f t="shared" si="3"/>
        <v>33.333333333333336</v>
      </c>
      <c r="U60" s="264">
        <v>1</v>
      </c>
      <c r="V60" s="264"/>
      <c r="W60" s="264"/>
      <c r="X60" s="255">
        <f t="shared" si="6"/>
        <v>8.3333333333333339</v>
      </c>
      <c r="Y60" s="255">
        <f>((1*I60)+(2*J60)+(3*K60)+(4*M60)+(5*N60)+(6*O60)+(7*Q60)+(8*R60)+(9*S60)+(10*U60)+(11*V60)+(12*W60))/G60</f>
        <v>6.75</v>
      </c>
      <c r="Z60" s="256">
        <f t="shared" si="5"/>
        <v>41.666666666666671</v>
      </c>
    </row>
    <row r="61" spans="2:27" x14ac:dyDescent="0.25">
      <c r="B61" s="5"/>
      <c r="C61" s="268" t="s">
        <v>64</v>
      </c>
      <c r="D61" s="246" t="s">
        <v>153</v>
      </c>
      <c r="E61" s="269">
        <v>10</v>
      </c>
      <c r="F61" s="269">
        <v>11</v>
      </c>
      <c r="G61" s="67">
        <f>I61+J61+K61+M61+N61+O61+Q61+R61+S61+U61+V61+W61</f>
        <v>11</v>
      </c>
      <c r="H61" s="268" t="s">
        <v>22</v>
      </c>
      <c r="I61" s="264"/>
      <c r="J61" s="264"/>
      <c r="K61" s="264"/>
      <c r="L61" s="369">
        <f t="shared" si="1"/>
        <v>0</v>
      </c>
      <c r="M61" s="264">
        <v>1</v>
      </c>
      <c r="N61" s="264">
        <v>4</v>
      </c>
      <c r="O61" s="264">
        <v>2</v>
      </c>
      <c r="P61" s="369">
        <f t="shared" si="2"/>
        <v>63.636363636363633</v>
      </c>
      <c r="Q61" s="264"/>
      <c r="R61" s="264">
        <v>1</v>
      </c>
      <c r="S61" s="264">
        <v>2</v>
      </c>
      <c r="T61" s="369">
        <f t="shared" si="3"/>
        <v>27.272727272727273</v>
      </c>
      <c r="U61" s="264">
        <v>1</v>
      </c>
      <c r="V61" s="264"/>
      <c r="W61" s="264"/>
      <c r="X61" s="255">
        <f t="shared" si="6"/>
        <v>9.0909090909090917</v>
      </c>
      <c r="Y61" s="255">
        <f>((1*I61)+(2*J61)+(3*K61)+(4*M61)+(5*N61)+(6*O61)+(7*Q61)+(8*R61)+(9*S61)+(10*U61)+(11*V61)+(12*W61))/G61</f>
        <v>6.5454545454545459</v>
      </c>
      <c r="Z61" s="256">
        <f t="shared" si="5"/>
        <v>36.363636363636367</v>
      </c>
    </row>
    <row r="62" spans="2:27" x14ac:dyDescent="0.25">
      <c r="B62" s="5"/>
      <c r="C62" s="7"/>
      <c r="D62" s="48"/>
      <c r="E62" s="5"/>
      <c r="F62" s="5"/>
      <c r="G62" s="110"/>
      <c r="H62" s="7"/>
      <c r="I62" s="8"/>
      <c r="J62" s="8"/>
      <c r="K62" s="8"/>
      <c r="L62" s="53"/>
      <c r="M62" s="8"/>
      <c r="N62" s="8"/>
      <c r="O62" s="8"/>
      <c r="P62" s="53"/>
      <c r="Q62" s="8"/>
      <c r="R62" s="8"/>
      <c r="S62" s="8"/>
      <c r="T62" s="53"/>
      <c r="U62" s="8"/>
      <c r="V62" s="8"/>
      <c r="W62" s="8"/>
      <c r="X62" s="55"/>
      <c r="Y62" s="108">
        <f>Y61-Y60</f>
        <v>-0.20454545454545414</v>
      </c>
      <c r="Z62" s="108">
        <f>Z61-Z60</f>
        <v>-5.3030303030303045</v>
      </c>
    </row>
    <row r="63" spans="2:27" x14ac:dyDescent="0.25">
      <c r="B63" s="5">
        <v>3</v>
      </c>
      <c r="C63" s="141" t="s">
        <v>64</v>
      </c>
      <c r="D63" s="98" t="s">
        <v>90</v>
      </c>
      <c r="E63" s="145">
        <v>8</v>
      </c>
      <c r="F63" s="145">
        <v>11</v>
      </c>
      <c r="G63" s="67">
        <f t="shared" si="0"/>
        <v>11</v>
      </c>
      <c r="H63" s="137" t="s">
        <v>22</v>
      </c>
      <c r="I63" s="147"/>
      <c r="J63" s="147"/>
      <c r="K63" s="147"/>
      <c r="L63" s="150">
        <f t="shared" ref="L63" si="47">SUM(I63:K63)*100/G63</f>
        <v>0</v>
      </c>
      <c r="M63" s="147">
        <v>3</v>
      </c>
      <c r="N63" s="147">
        <v>1</v>
      </c>
      <c r="O63" s="147">
        <v>2</v>
      </c>
      <c r="P63" s="150">
        <f t="shared" ref="P63" si="48">SUM(M63:O63)*100/G63</f>
        <v>54.545454545454547</v>
      </c>
      <c r="Q63" s="147">
        <v>2</v>
      </c>
      <c r="R63" s="147"/>
      <c r="S63" s="147">
        <v>1</v>
      </c>
      <c r="T63" s="150">
        <f t="shared" ref="T63" si="49">SUM(Q63:S63)*100/G63</f>
        <v>27.272727272727273</v>
      </c>
      <c r="U63" s="147">
        <v>1</v>
      </c>
      <c r="V63" s="147">
        <v>1</v>
      </c>
      <c r="W63" s="147"/>
      <c r="X63" s="150">
        <f t="shared" ref="X63" si="50">SUM(U63:W63)*100/G63</f>
        <v>18.181818181818183</v>
      </c>
      <c r="Y63" s="106">
        <f>((1*I63)+(2*J63)+(3*K63)+(4*M63)+(5*N63)+(6*O63)+(7*Q63)+(8*R63)+(9*S63)+(10*U63)+(11*V63)+(12*W63))/G63</f>
        <v>6.6363636363636367</v>
      </c>
      <c r="Z63" s="107">
        <f t="shared" ref="Z63" si="51">T63+X63</f>
        <v>45.454545454545453</v>
      </c>
    </row>
    <row r="64" spans="2:27" x14ac:dyDescent="0.25">
      <c r="B64" s="5"/>
      <c r="C64" s="7" t="s">
        <v>64</v>
      </c>
      <c r="D64" s="48" t="s">
        <v>19</v>
      </c>
      <c r="E64" s="5">
        <v>9</v>
      </c>
      <c r="F64" s="5">
        <v>11</v>
      </c>
      <c r="G64" s="4">
        <f t="shared" si="0"/>
        <v>11</v>
      </c>
      <c r="H64" s="7" t="s">
        <v>22</v>
      </c>
      <c r="I64" s="8"/>
      <c r="J64" s="8"/>
      <c r="K64" s="8"/>
      <c r="L64" s="53">
        <f t="shared" si="1"/>
        <v>0</v>
      </c>
      <c r="M64" s="8">
        <v>1</v>
      </c>
      <c r="N64" s="8">
        <v>3</v>
      </c>
      <c r="O64" s="8">
        <v>2</v>
      </c>
      <c r="P64" s="53">
        <f t="shared" si="2"/>
        <v>54.545454545454547</v>
      </c>
      <c r="Q64" s="8">
        <v>2</v>
      </c>
      <c r="R64" s="8"/>
      <c r="S64" s="8">
        <v>1</v>
      </c>
      <c r="T64" s="53">
        <f t="shared" si="3"/>
        <v>27.272727272727273</v>
      </c>
      <c r="U64" s="8">
        <v>1</v>
      </c>
      <c r="V64" s="8">
        <v>1</v>
      </c>
      <c r="W64" s="8"/>
      <c r="X64" s="55">
        <f t="shared" si="6"/>
        <v>18.181818181818183</v>
      </c>
      <c r="Y64" s="55">
        <f t="shared" si="4"/>
        <v>6.8181818181818183</v>
      </c>
      <c r="Z64" s="56">
        <f t="shared" si="5"/>
        <v>45.454545454545453</v>
      </c>
    </row>
    <row r="65" spans="2:26" x14ac:dyDescent="0.25">
      <c r="B65" s="5"/>
      <c r="C65" s="268" t="s">
        <v>64</v>
      </c>
      <c r="D65" s="246" t="s">
        <v>130</v>
      </c>
      <c r="E65" s="269">
        <v>10</v>
      </c>
      <c r="F65" s="269">
        <v>10</v>
      </c>
      <c r="G65" s="67">
        <f t="shared" si="0"/>
        <v>10</v>
      </c>
      <c r="H65" s="268" t="s">
        <v>22</v>
      </c>
      <c r="I65" s="264"/>
      <c r="J65" s="264"/>
      <c r="K65" s="264">
        <v>2</v>
      </c>
      <c r="L65" s="369">
        <f t="shared" si="1"/>
        <v>20</v>
      </c>
      <c r="M65" s="264">
        <v>2</v>
      </c>
      <c r="N65" s="264"/>
      <c r="O65" s="264">
        <v>1</v>
      </c>
      <c r="P65" s="369">
        <f t="shared" si="2"/>
        <v>30</v>
      </c>
      <c r="Q65" s="264">
        <v>2</v>
      </c>
      <c r="R65" s="264"/>
      <c r="S65" s="264"/>
      <c r="T65" s="369">
        <f t="shared" si="3"/>
        <v>20</v>
      </c>
      <c r="U65" s="264">
        <v>2</v>
      </c>
      <c r="V65" s="264">
        <v>1</v>
      </c>
      <c r="W65" s="264"/>
      <c r="X65" s="255">
        <f t="shared" si="6"/>
        <v>30</v>
      </c>
      <c r="Y65" s="255">
        <f t="shared" si="4"/>
        <v>6.5</v>
      </c>
      <c r="Z65" s="256">
        <f t="shared" si="5"/>
        <v>50</v>
      </c>
    </row>
    <row r="66" spans="2:26" x14ac:dyDescent="0.25">
      <c r="B66" s="5"/>
      <c r="C66" s="268" t="s">
        <v>64</v>
      </c>
      <c r="D66" s="246" t="s">
        <v>153</v>
      </c>
      <c r="E66" s="269">
        <v>11</v>
      </c>
      <c r="F66" s="269">
        <v>10</v>
      </c>
      <c r="G66" s="67">
        <f t="shared" si="0"/>
        <v>10</v>
      </c>
      <c r="H66" s="268" t="s">
        <v>22</v>
      </c>
      <c r="I66" s="264"/>
      <c r="J66" s="264"/>
      <c r="K66" s="264"/>
      <c r="L66" s="369">
        <f t="shared" si="1"/>
        <v>0</v>
      </c>
      <c r="M66" s="264">
        <v>2</v>
      </c>
      <c r="N66" s="264">
        <v>1</v>
      </c>
      <c r="O66" s="264"/>
      <c r="P66" s="369">
        <f t="shared" si="2"/>
        <v>30</v>
      </c>
      <c r="Q66" s="264">
        <v>1</v>
      </c>
      <c r="R66" s="264">
        <v>2</v>
      </c>
      <c r="S66" s="264">
        <v>1</v>
      </c>
      <c r="T66" s="369">
        <f t="shared" si="3"/>
        <v>40</v>
      </c>
      <c r="U66" s="264">
        <v>2</v>
      </c>
      <c r="V66" s="264"/>
      <c r="W66" s="264">
        <v>1</v>
      </c>
      <c r="X66" s="255">
        <f t="shared" si="6"/>
        <v>30</v>
      </c>
      <c r="Y66" s="255">
        <f t="shared" si="4"/>
        <v>7.7</v>
      </c>
      <c r="Z66" s="256">
        <f t="shared" si="5"/>
        <v>70</v>
      </c>
    </row>
    <row r="67" spans="2:26" x14ac:dyDescent="0.25">
      <c r="B67" s="5"/>
      <c r="C67" s="7"/>
      <c r="D67" s="48"/>
      <c r="E67" s="5"/>
      <c r="F67" s="5"/>
      <c r="G67" s="110"/>
      <c r="H67" s="7"/>
      <c r="I67" s="8"/>
      <c r="J67" s="8"/>
      <c r="K67" s="8"/>
      <c r="L67" s="53"/>
      <c r="M67" s="8"/>
      <c r="N67" s="8"/>
      <c r="O67" s="8"/>
      <c r="P67" s="53"/>
      <c r="Q67" s="8"/>
      <c r="R67" s="8"/>
      <c r="S67" s="8"/>
      <c r="T67" s="53"/>
      <c r="U67" s="8"/>
      <c r="V67" s="8"/>
      <c r="W67" s="8"/>
      <c r="X67" s="55"/>
      <c r="Y67" s="108">
        <f>Y66-Y65</f>
        <v>1.2000000000000002</v>
      </c>
      <c r="Z67" s="108">
        <f>Z66-Z65</f>
        <v>20</v>
      </c>
    </row>
    <row r="68" spans="2:26" x14ac:dyDescent="0.25">
      <c r="B68" s="5">
        <v>4</v>
      </c>
      <c r="C68" s="141" t="s">
        <v>64</v>
      </c>
      <c r="D68" s="98" t="s">
        <v>90</v>
      </c>
      <c r="E68" s="145">
        <v>9</v>
      </c>
      <c r="F68" s="145">
        <v>13</v>
      </c>
      <c r="G68" s="67">
        <f t="shared" si="0"/>
        <v>13</v>
      </c>
      <c r="H68" s="137" t="s">
        <v>22</v>
      </c>
      <c r="I68" s="147"/>
      <c r="J68" s="147">
        <v>3</v>
      </c>
      <c r="K68" s="147">
        <v>3</v>
      </c>
      <c r="L68" s="150">
        <f t="shared" ref="L68" si="52">SUM(I68:K68)*100/G68</f>
        <v>46.153846153846153</v>
      </c>
      <c r="M68" s="147">
        <v>2</v>
      </c>
      <c r="N68" s="147"/>
      <c r="O68" s="147">
        <v>2</v>
      </c>
      <c r="P68" s="150">
        <f t="shared" ref="P68" si="53">SUM(M68:O68)*100/G68</f>
        <v>30.76923076923077</v>
      </c>
      <c r="Q68" s="147">
        <v>1</v>
      </c>
      <c r="R68" s="147">
        <v>1</v>
      </c>
      <c r="S68" s="147"/>
      <c r="T68" s="150">
        <f t="shared" ref="T68" si="54">SUM(Q68:S68)*100/G68</f>
        <v>15.384615384615385</v>
      </c>
      <c r="U68" s="147">
        <v>1</v>
      </c>
      <c r="V68" s="147"/>
      <c r="W68" s="147"/>
      <c r="X68" s="150">
        <f t="shared" ref="X68" si="55">SUM(U68:W68)*100/G68</f>
        <v>7.6923076923076925</v>
      </c>
      <c r="Y68" s="106">
        <f>((1*I68)+(2*J68)+(3*K68)+(4*M68)+(5*N68)+(6*O68)+(7*Q68)+(8*R68)+(9*S68)+(10*U68)+(11*V68)+(12*W68))/G68</f>
        <v>4.615384615384615</v>
      </c>
      <c r="Z68" s="107">
        <f t="shared" ref="Z68" si="56">T68+X68</f>
        <v>23.076923076923077</v>
      </c>
    </row>
    <row r="69" spans="2:26" x14ac:dyDescent="0.25">
      <c r="B69" s="5"/>
      <c r="C69" s="6" t="s">
        <v>64</v>
      </c>
      <c r="D69" s="48" t="s">
        <v>19</v>
      </c>
      <c r="E69" s="5">
        <v>10</v>
      </c>
      <c r="F69" s="44">
        <v>8</v>
      </c>
      <c r="G69" s="4">
        <f t="shared" si="0"/>
        <v>8</v>
      </c>
      <c r="H69" s="6" t="s">
        <v>22</v>
      </c>
      <c r="I69" s="8"/>
      <c r="J69" s="8">
        <v>2</v>
      </c>
      <c r="K69" s="8">
        <v>3</v>
      </c>
      <c r="L69" s="53">
        <f t="shared" si="1"/>
        <v>62.5</v>
      </c>
      <c r="M69" s="8"/>
      <c r="N69" s="8">
        <v>1</v>
      </c>
      <c r="O69" s="8">
        <v>1</v>
      </c>
      <c r="P69" s="53">
        <f t="shared" si="2"/>
        <v>25</v>
      </c>
      <c r="Q69" s="8">
        <v>1</v>
      </c>
      <c r="R69" s="8"/>
      <c r="S69" s="8"/>
      <c r="T69" s="53">
        <f t="shared" si="3"/>
        <v>12.5</v>
      </c>
      <c r="U69" s="8"/>
      <c r="V69" s="8"/>
      <c r="W69" s="8"/>
      <c r="X69" s="55">
        <f t="shared" si="6"/>
        <v>0</v>
      </c>
      <c r="Y69" s="55">
        <f t="shared" si="4"/>
        <v>3.875</v>
      </c>
      <c r="Z69" s="56">
        <f t="shared" si="5"/>
        <v>12.5</v>
      </c>
    </row>
    <row r="70" spans="2:26" x14ac:dyDescent="0.25">
      <c r="B70" s="5"/>
      <c r="C70" s="263" t="s">
        <v>64</v>
      </c>
      <c r="D70" s="246" t="s">
        <v>130</v>
      </c>
      <c r="E70" s="269">
        <v>11</v>
      </c>
      <c r="F70" s="377">
        <v>7</v>
      </c>
      <c r="G70" s="67">
        <f t="shared" si="0"/>
        <v>7</v>
      </c>
      <c r="H70" s="263" t="s">
        <v>22</v>
      </c>
      <c r="I70" s="264"/>
      <c r="J70" s="264"/>
      <c r="K70" s="264">
        <v>3</v>
      </c>
      <c r="L70" s="369">
        <f t="shared" si="1"/>
        <v>42.857142857142854</v>
      </c>
      <c r="M70" s="264">
        <v>2</v>
      </c>
      <c r="N70" s="264"/>
      <c r="O70" s="264"/>
      <c r="P70" s="369">
        <f t="shared" si="2"/>
        <v>28.571428571428573</v>
      </c>
      <c r="Q70" s="264">
        <v>2</v>
      </c>
      <c r="R70" s="264"/>
      <c r="S70" s="264"/>
      <c r="T70" s="369">
        <f t="shared" si="3"/>
        <v>28.571428571428573</v>
      </c>
      <c r="U70" s="264"/>
      <c r="V70" s="264"/>
      <c r="W70" s="264"/>
      <c r="X70" s="255">
        <f t="shared" si="6"/>
        <v>0</v>
      </c>
      <c r="Y70" s="255">
        <f t="shared" si="4"/>
        <v>4.4285714285714288</v>
      </c>
      <c r="Z70" s="256">
        <f t="shared" si="5"/>
        <v>28.571428571428573</v>
      </c>
    </row>
    <row r="71" spans="2:26" x14ac:dyDescent="0.25">
      <c r="B71" s="5"/>
      <c r="C71" s="6"/>
      <c r="D71" s="48"/>
      <c r="E71" s="5"/>
      <c r="F71" s="44"/>
      <c r="G71" s="110"/>
      <c r="H71" s="6"/>
      <c r="I71" s="8"/>
      <c r="J71" s="8"/>
      <c r="K71" s="8"/>
      <c r="L71" s="53"/>
      <c r="M71" s="8"/>
      <c r="N71" s="8"/>
      <c r="O71" s="8"/>
      <c r="P71" s="53"/>
      <c r="Q71" s="8"/>
      <c r="R71" s="8"/>
      <c r="S71" s="8"/>
      <c r="T71" s="53"/>
      <c r="U71" s="8"/>
      <c r="V71" s="8"/>
      <c r="W71" s="8"/>
      <c r="X71" s="55"/>
      <c r="Y71" s="108">
        <f>Y70-Y69</f>
        <v>0.55357142857142883</v>
      </c>
      <c r="Z71" s="108">
        <f>Z70-Z69</f>
        <v>16.071428571428573</v>
      </c>
    </row>
    <row r="72" spans="2:26" x14ac:dyDescent="0.25">
      <c r="B72" s="5">
        <v>5</v>
      </c>
      <c r="C72" s="141" t="s">
        <v>64</v>
      </c>
      <c r="D72" s="98" t="s">
        <v>90</v>
      </c>
      <c r="E72" s="182">
        <v>10</v>
      </c>
      <c r="F72" s="182">
        <v>14</v>
      </c>
      <c r="G72" s="67">
        <f>I72+J72+K72+M72+N72+O72+Q72+R72+S72+U72+V72+W72</f>
        <v>14</v>
      </c>
      <c r="H72" s="104" t="s">
        <v>22</v>
      </c>
      <c r="I72" s="147"/>
      <c r="J72" s="147">
        <v>1</v>
      </c>
      <c r="K72" s="147">
        <v>4</v>
      </c>
      <c r="L72" s="150">
        <f t="shared" ref="L72" si="57">SUM(I72:K72)*100/G72</f>
        <v>35.714285714285715</v>
      </c>
      <c r="M72" s="147">
        <v>4</v>
      </c>
      <c r="N72" s="147">
        <v>1</v>
      </c>
      <c r="O72" s="147"/>
      <c r="P72" s="150">
        <f t="shared" ref="P72" si="58">SUM(M72:O72)*100/G72</f>
        <v>35.714285714285715</v>
      </c>
      <c r="Q72" s="147"/>
      <c r="R72" s="147">
        <v>2</v>
      </c>
      <c r="S72" s="147">
        <v>1</v>
      </c>
      <c r="T72" s="150">
        <f t="shared" ref="T72" si="59">SUM(Q72:S72)*100/G72</f>
        <v>21.428571428571427</v>
      </c>
      <c r="U72" s="147">
        <v>1</v>
      </c>
      <c r="V72" s="147"/>
      <c r="W72" s="147"/>
      <c r="X72" s="150">
        <f t="shared" ref="X72" si="60">SUM(U72:W72)*100/G72</f>
        <v>7.1428571428571432</v>
      </c>
      <c r="Y72" s="106">
        <f>((1*I72)+(2*J72)+(3*K72)+(4*M72)+(5*N72)+(6*O72)+(7*Q72)+(8*R72)+(9*S72)+(10*U72)+(11*V72)+(12*W72))/G72</f>
        <v>5</v>
      </c>
      <c r="Z72" s="107">
        <f t="shared" ref="Z72" si="61">T72+X72</f>
        <v>28.571428571428569</v>
      </c>
    </row>
    <row r="73" spans="2:26" x14ac:dyDescent="0.25">
      <c r="B73" s="5"/>
      <c r="C73" s="6" t="s">
        <v>64</v>
      </c>
      <c r="D73" s="48" t="s">
        <v>19</v>
      </c>
      <c r="E73" s="5">
        <v>11</v>
      </c>
      <c r="F73" s="5">
        <v>12</v>
      </c>
      <c r="G73" s="4">
        <f>I73+J73+K73+M73+N73+O73+Q73+R73+S73+U73+V73+W73</f>
        <v>12</v>
      </c>
      <c r="H73" s="6" t="s">
        <v>22</v>
      </c>
      <c r="I73" s="8"/>
      <c r="J73" s="8"/>
      <c r="K73" s="8"/>
      <c r="L73" s="53">
        <f t="shared" si="1"/>
        <v>0</v>
      </c>
      <c r="M73" s="8"/>
      <c r="N73" s="8">
        <v>4</v>
      </c>
      <c r="O73" s="8">
        <v>3</v>
      </c>
      <c r="P73" s="53">
        <f t="shared" si="2"/>
        <v>58.333333333333336</v>
      </c>
      <c r="Q73" s="8"/>
      <c r="R73" s="8">
        <v>2</v>
      </c>
      <c r="S73" s="8">
        <v>1</v>
      </c>
      <c r="T73" s="53">
        <f t="shared" si="3"/>
        <v>25</v>
      </c>
      <c r="U73" s="8"/>
      <c r="V73" s="8">
        <v>2</v>
      </c>
      <c r="W73" s="8"/>
      <c r="X73" s="55">
        <f t="shared" si="6"/>
        <v>16.666666666666668</v>
      </c>
      <c r="Y73" s="55">
        <f>((1*I73)+(2*J73)+(3*K73)+(4*M73)+(5*N73)+(6*O73)+(7*Q73)+(8*R73)+(9*S73)+(10*U73)+(11*V73)+(12*W73))/G73</f>
        <v>7.083333333333333</v>
      </c>
      <c r="Z73" s="56">
        <f t="shared" si="5"/>
        <v>41.666666666666671</v>
      </c>
    </row>
    <row r="74" spans="2:26" x14ac:dyDescent="0.25">
      <c r="B74" s="5"/>
      <c r="C74" s="6"/>
      <c r="D74" s="48"/>
      <c r="E74" s="5"/>
      <c r="F74" s="5"/>
      <c r="G74" s="110"/>
      <c r="H74" s="6"/>
      <c r="I74" s="8"/>
      <c r="J74" s="8"/>
      <c r="K74" s="8"/>
      <c r="L74" s="53"/>
      <c r="M74" s="8"/>
      <c r="N74" s="8"/>
      <c r="O74" s="8"/>
      <c r="P74" s="53"/>
      <c r="Q74" s="8"/>
      <c r="R74" s="8"/>
      <c r="S74" s="8"/>
      <c r="T74" s="53"/>
      <c r="U74" s="8"/>
      <c r="V74" s="8"/>
      <c r="W74" s="8"/>
      <c r="X74" s="55"/>
      <c r="Y74" s="108">
        <f>Y73-Y72</f>
        <v>2.083333333333333</v>
      </c>
      <c r="Z74" s="108">
        <f>Z73-Z72</f>
        <v>13.095238095238102</v>
      </c>
    </row>
    <row r="75" spans="2:26" x14ac:dyDescent="0.25">
      <c r="B75" s="5">
        <v>6</v>
      </c>
      <c r="C75" s="141" t="s">
        <v>64</v>
      </c>
      <c r="D75" s="98" t="s">
        <v>90</v>
      </c>
      <c r="E75" s="182">
        <v>11</v>
      </c>
      <c r="F75" s="182">
        <v>13</v>
      </c>
      <c r="G75" s="67">
        <f>I75+J75+K75+M75+N75+O75+Q75+R75+S75+U75+V75+W75</f>
        <v>13</v>
      </c>
      <c r="H75" s="104" t="s">
        <v>22</v>
      </c>
      <c r="I75" s="147"/>
      <c r="J75" s="147"/>
      <c r="K75" s="147">
        <v>1</v>
      </c>
      <c r="L75" s="150">
        <f t="shared" ref="L75" si="62">SUM(I75:K75)*100/G75</f>
        <v>7.6923076923076925</v>
      </c>
      <c r="M75" s="147"/>
      <c r="N75" s="147"/>
      <c r="O75" s="147">
        <v>4</v>
      </c>
      <c r="P75" s="150">
        <f t="shared" ref="P75" si="63">SUM(M75:O75)*100/G75</f>
        <v>30.76923076923077</v>
      </c>
      <c r="Q75" s="147">
        <v>3</v>
      </c>
      <c r="R75" s="147">
        <v>3</v>
      </c>
      <c r="S75" s="147"/>
      <c r="T75" s="150">
        <f t="shared" ref="T75" si="64">SUM(Q75:S75)*100/G75</f>
        <v>46.153846153846153</v>
      </c>
      <c r="U75" s="147">
        <v>1</v>
      </c>
      <c r="V75" s="147">
        <v>1</v>
      </c>
      <c r="W75" s="147"/>
      <c r="X75" s="150">
        <f t="shared" ref="X75" si="65">SUM(U75:W75)*100/G75</f>
        <v>15.384615384615385</v>
      </c>
      <c r="Y75" s="106">
        <f>((1*I75)+(2*J75)+(3*K75)+(4*M75)+(5*N75)+(6*O75)+(7*Q75)+(8*R75)+(9*S75)+(10*U75)+(11*V75)+(12*W75))/G75</f>
        <v>7.1538461538461542</v>
      </c>
      <c r="Z75" s="107">
        <f t="shared" ref="Z75" si="66">T75+X75</f>
        <v>61.53846153846154</v>
      </c>
    </row>
    <row r="76" spans="2:26" x14ac:dyDescent="0.25">
      <c r="B76" s="5"/>
      <c r="C76" s="6"/>
      <c r="D76" s="48"/>
      <c r="E76" s="5"/>
      <c r="F76" s="5"/>
      <c r="G76" s="110"/>
      <c r="H76" s="177"/>
      <c r="I76" s="8"/>
      <c r="J76" s="8"/>
      <c r="K76" s="8"/>
      <c r="L76" s="53"/>
      <c r="M76" s="8"/>
      <c r="N76" s="8"/>
      <c r="O76" s="8"/>
      <c r="P76" s="53"/>
      <c r="Q76" s="8"/>
      <c r="R76" s="8"/>
      <c r="S76" s="8"/>
      <c r="T76" s="53"/>
      <c r="U76" s="8"/>
      <c r="V76" s="8"/>
      <c r="W76" s="8"/>
      <c r="X76" s="55"/>
      <c r="Y76" s="55"/>
      <c r="Z76" s="56"/>
    </row>
    <row r="77" spans="2:26" x14ac:dyDescent="0.25">
      <c r="B77" s="5"/>
      <c r="C77" s="6"/>
      <c r="D77" s="98" t="s">
        <v>90</v>
      </c>
      <c r="E77" s="5"/>
      <c r="F77" s="5"/>
      <c r="G77" s="110"/>
      <c r="H77" s="104" t="s">
        <v>22</v>
      </c>
      <c r="I77" s="8"/>
      <c r="J77" s="8"/>
      <c r="K77" s="8"/>
      <c r="L77" s="53"/>
      <c r="M77" s="8"/>
      <c r="N77" s="8"/>
      <c r="O77" s="8"/>
      <c r="P77" s="53"/>
      <c r="Q77" s="8"/>
      <c r="R77" s="8"/>
      <c r="S77" s="8"/>
      <c r="T77" s="53"/>
      <c r="U77" s="8"/>
      <c r="V77" s="8"/>
      <c r="W77" s="8"/>
      <c r="X77" s="55"/>
      <c r="Y77" s="106">
        <f>AVERAGE(Y75,Y72,Y68,Y63,Y58)</f>
        <v>6.0629370629370625</v>
      </c>
      <c r="Z77" s="106">
        <f>AVERAGE(Z75,Z72,Z68,Z63,Z58)</f>
        <v>40.819180819180822</v>
      </c>
    </row>
    <row r="78" spans="2:26" x14ac:dyDescent="0.25">
      <c r="B78" s="5"/>
      <c r="C78" s="6"/>
      <c r="D78" s="48" t="s">
        <v>19</v>
      </c>
      <c r="E78" s="5"/>
      <c r="F78" s="5"/>
      <c r="G78" s="110"/>
      <c r="H78" s="6" t="s">
        <v>22</v>
      </c>
      <c r="I78" s="8"/>
      <c r="J78" s="8"/>
      <c r="K78" s="8"/>
      <c r="L78" s="53"/>
      <c r="M78" s="8"/>
      <c r="N78" s="8"/>
      <c r="O78" s="8"/>
      <c r="P78" s="53"/>
      <c r="Q78" s="8"/>
      <c r="R78" s="8"/>
      <c r="S78" s="8"/>
      <c r="T78" s="53"/>
      <c r="U78" s="8"/>
      <c r="V78" s="8"/>
      <c r="W78" s="8"/>
      <c r="X78" s="55"/>
      <c r="Y78" s="55">
        <f>AVERAGE(Y73,Y69,Y64,Y59,Y54)</f>
        <v>5.7553030303030299</v>
      </c>
      <c r="Z78" s="55">
        <f>AVERAGE(Z73,Z69,Z64,Z59,Z54)</f>
        <v>31.924242424242426</v>
      </c>
    </row>
    <row r="79" spans="2:26" x14ac:dyDescent="0.25">
      <c r="B79" s="5"/>
      <c r="C79" s="6"/>
      <c r="D79" s="246" t="s">
        <v>130</v>
      </c>
      <c r="E79" s="5"/>
      <c r="F79" s="5"/>
      <c r="G79" s="110"/>
      <c r="H79" s="263" t="s">
        <v>22</v>
      </c>
      <c r="I79" s="8"/>
      <c r="J79" s="8"/>
      <c r="K79" s="8"/>
      <c r="L79" s="53"/>
      <c r="M79" s="8"/>
      <c r="N79" s="8"/>
      <c r="O79" s="8"/>
      <c r="P79" s="53"/>
      <c r="Q79" s="8"/>
      <c r="R79" s="8"/>
      <c r="S79" s="8"/>
      <c r="T79" s="53"/>
      <c r="U79" s="8"/>
      <c r="V79" s="8"/>
      <c r="W79" s="8"/>
      <c r="X79" s="55"/>
      <c r="Y79" s="255">
        <f>AVERAGE(Y70,Y65,Y60,Y55,Y51)</f>
        <v>5.3957142857142859</v>
      </c>
      <c r="Z79" s="255">
        <f>AVERAGE(Z70,Z65,Z60,Z55,Z51)</f>
        <v>31.761904761904766</v>
      </c>
    </row>
    <row r="80" spans="2:26" x14ac:dyDescent="0.25">
      <c r="B80" s="5"/>
      <c r="C80" s="6"/>
      <c r="D80" s="246" t="s">
        <v>153</v>
      </c>
      <c r="E80" s="5"/>
      <c r="F80" s="5"/>
      <c r="G80" s="110"/>
      <c r="H80" s="263" t="s">
        <v>22</v>
      </c>
      <c r="I80" s="8"/>
      <c r="J80" s="8"/>
      <c r="K80" s="8"/>
      <c r="L80" s="53"/>
      <c r="M80" s="8"/>
      <c r="N80" s="8"/>
      <c r="O80" s="8"/>
      <c r="P80" s="53"/>
      <c r="Q80" s="8"/>
      <c r="R80" s="8"/>
      <c r="S80" s="8"/>
      <c r="T80" s="53"/>
      <c r="U80" s="8"/>
      <c r="V80" s="8"/>
      <c r="W80" s="8"/>
      <c r="X80" s="55"/>
      <c r="Y80" s="255">
        <f>AVERAGE(Y66,Y61,Y56,Y52,Y50)</f>
        <v>5.6405194805194814</v>
      </c>
      <c r="Z80" s="255">
        <f>AVERAGE(Z66,Z61,Z56,Z52,Z50)</f>
        <v>36.129870129870135</v>
      </c>
    </row>
    <row r="81" spans="2:26" x14ac:dyDescent="0.25">
      <c r="B81" s="21"/>
      <c r="C81" s="47"/>
      <c r="D81" s="47"/>
      <c r="E81" s="21"/>
      <c r="F81" s="31"/>
      <c r="G81" s="48"/>
      <c r="H81" s="49"/>
      <c r="I81" s="13"/>
      <c r="J81" s="13"/>
      <c r="K81" s="13"/>
      <c r="L81" s="53"/>
      <c r="M81" s="13"/>
      <c r="N81" s="13"/>
      <c r="O81" s="13"/>
      <c r="P81" s="53"/>
      <c r="Q81" s="13"/>
      <c r="R81" s="13"/>
      <c r="S81" s="13"/>
      <c r="T81" s="53"/>
      <c r="U81" s="13"/>
      <c r="V81" s="13"/>
      <c r="W81" s="13"/>
      <c r="X81" s="55"/>
      <c r="Y81" s="108">
        <f>Y80-Y79</f>
        <v>0.24480519480519547</v>
      </c>
      <c r="Z81" s="108">
        <f>Z80-Z79</f>
        <v>4.3679653679653683</v>
      </c>
    </row>
    <row r="82" spans="2:26" x14ac:dyDescent="0.25">
      <c r="B82" s="21"/>
      <c r="C82" s="268" t="s">
        <v>64</v>
      </c>
      <c r="D82" s="246" t="s">
        <v>153</v>
      </c>
      <c r="E82" s="269">
        <v>7</v>
      </c>
      <c r="F82" s="269">
        <v>14</v>
      </c>
      <c r="G82" s="67">
        <f>I82+J82+K82+M82+N82+O82+Q82+R82+S82+U82+V82+W82</f>
        <v>14</v>
      </c>
      <c r="H82" s="268" t="s">
        <v>23</v>
      </c>
      <c r="I82" s="264"/>
      <c r="J82" s="264">
        <v>1</v>
      </c>
      <c r="K82" s="264">
        <v>3</v>
      </c>
      <c r="L82" s="369">
        <f>SUM(I82:K82)*100/F82</f>
        <v>28.571428571428573</v>
      </c>
      <c r="M82" s="264">
        <v>2</v>
      </c>
      <c r="N82" s="264">
        <v>2</v>
      </c>
      <c r="O82" s="264">
        <v>2</v>
      </c>
      <c r="P82" s="369">
        <f>SUM(M82:O82)*100/F82</f>
        <v>42.857142857142854</v>
      </c>
      <c r="Q82" s="264">
        <v>1</v>
      </c>
      <c r="R82" s="264">
        <v>3</v>
      </c>
      <c r="S82" s="264"/>
      <c r="T82" s="369">
        <f>SUM(Q82:S82)*100/F82</f>
        <v>28.571428571428573</v>
      </c>
      <c r="U82" s="264"/>
      <c r="V82" s="264"/>
      <c r="W82" s="264"/>
      <c r="X82" s="255">
        <f t="shared" ref="X82" si="67">SUM(U82:W82)*100/F82</f>
        <v>0</v>
      </c>
      <c r="Y82" s="255">
        <f>((1*I82)+(2*J82)+(3*K82)+(4*M82)+(5*N82)+(6*O82)+(7*Q82)+(8*R82)+(9*S82)+(10*U82)+(11*V82)+(12*W82))/G82</f>
        <v>5.1428571428571432</v>
      </c>
      <c r="Z82" s="256">
        <f>T82+X82</f>
        <v>28.571428571428573</v>
      </c>
    </row>
    <row r="83" spans="2:26" x14ac:dyDescent="0.25">
      <c r="B83" s="21">
        <v>1</v>
      </c>
      <c r="C83" s="268" t="s">
        <v>65</v>
      </c>
      <c r="D83" s="374" t="s">
        <v>130</v>
      </c>
      <c r="E83" s="269">
        <v>7</v>
      </c>
      <c r="F83" s="307">
        <v>14</v>
      </c>
      <c r="G83" s="67">
        <f t="shared" si="0"/>
        <v>14</v>
      </c>
      <c r="H83" s="268" t="s">
        <v>23</v>
      </c>
      <c r="I83" s="309"/>
      <c r="J83" s="309">
        <v>1</v>
      </c>
      <c r="K83" s="309">
        <v>2</v>
      </c>
      <c r="L83" s="254">
        <f t="shared" si="1"/>
        <v>21.428571428571427</v>
      </c>
      <c r="M83" s="309">
        <v>1</v>
      </c>
      <c r="N83" s="309">
        <v>2</v>
      </c>
      <c r="O83" s="309">
        <v>3</v>
      </c>
      <c r="P83" s="254">
        <f t="shared" si="2"/>
        <v>42.857142857142854</v>
      </c>
      <c r="Q83" s="309">
        <v>2</v>
      </c>
      <c r="R83" s="309">
        <v>1</v>
      </c>
      <c r="S83" s="309">
        <v>2</v>
      </c>
      <c r="T83" s="254">
        <f t="shared" si="3"/>
        <v>35.714285714285715</v>
      </c>
      <c r="U83" s="309"/>
      <c r="V83" s="309"/>
      <c r="W83" s="309"/>
      <c r="X83" s="255">
        <f t="shared" si="6"/>
        <v>0</v>
      </c>
      <c r="Y83" s="255">
        <f t="shared" si="4"/>
        <v>5.7142857142857144</v>
      </c>
      <c r="Z83" s="256">
        <f t="shared" si="5"/>
        <v>35.714285714285715</v>
      </c>
    </row>
    <row r="84" spans="2:26" x14ac:dyDescent="0.25">
      <c r="B84" s="21"/>
      <c r="C84" s="268" t="s">
        <v>65</v>
      </c>
      <c r="D84" s="374" t="s">
        <v>153</v>
      </c>
      <c r="E84" s="269">
        <v>8</v>
      </c>
      <c r="F84" s="307">
        <v>14</v>
      </c>
      <c r="G84" s="67">
        <f t="shared" si="0"/>
        <v>14</v>
      </c>
      <c r="H84" s="268" t="s">
        <v>23</v>
      </c>
      <c r="I84" s="309"/>
      <c r="J84" s="309">
        <v>1</v>
      </c>
      <c r="K84" s="309">
        <v>3</v>
      </c>
      <c r="L84" s="254">
        <f t="shared" si="1"/>
        <v>28.571428571428573</v>
      </c>
      <c r="M84" s="309">
        <v>2</v>
      </c>
      <c r="N84" s="309">
        <v>3</v>
      </c>
      <c r="O84" s="309">
        <v>2</v>
      </c>
      <c r="P84" s="254">
        <f t="shared" si="2"/>
        <v>50</v>
      </c>
      <c r="Q84" s="309"/>
      <c r="R84" s="309">
        <v>3</v>
      </c>
      <c r="S84" s="309"/>
      <c r="T84" s="254">
        <f t="shared" si="3"/>
        <v>21.428571428571427</v>
      </c>
      <c r="U84" s="309"/>
      <c r="V84" s="309"/>
      <c r="W84" s="309"/>
      <c r="X84" s="255">
        <f t="shared" si="6"/>
        <v>0</v>
      </c>
      <c r="Y84" s="255">
        <f t="shared" si="4"/>
        <v>5</v>
      </c>
      <c r="Z84" s="256">
        <f t="shared" si="5"/>
        <v>21.428571428571427</v>
      </c>
    </row>
    <row r="85" spans="2:26" x14ac:dyDescent="0.25">
      <c r="B85" s="21"/>
      <c r="C85" s="405"/>
      <c r="D85" s="415"/>
      <c r="E85" s="17"/>
      <c r="F85" s="416"/>
      <c r="G85" s="110"/>
      <c r="H85" s="405"/>
      <c r="I85" s="412"/>
      <c r="J85" s="412"/>
      <c r="K85" s="412"/>
      <c r="L85" s="417"/>
      <c r="M85" s="412"/>
      <c r="N85" s="412"/>
      <c r="O85" s="412"/>
      <c r="P85" s="417"/>
      <c r="Q85" s="412"/>
      <c r="R85" s="412"/>
      <c r="S85" s="412"/>
      <c r="T85" s="417"/>
      <c r="U85" s="412"/>
      <c r="V85" s="412"/>
      <c r="W85" s="412"/>
      <c r="X85" s="151"/>
      <c r="Y85" s="108">
        <f>Y84-Y83</f>
        <v>-0.71428571428571441</v>
      </c>
      <c r="Z85" s="108">
        <f>Z84-Z83</f>
        <v>-14.285714285714288</v>
      </c>
    </row>
    <row r="86" spans="2:26" x14ac:dyDescent="0.25">
      <c r="B86" s="5">
        <v>2</v>
      </c>
      <c r="C86" s="7" t="s">
        <v>65</v>
      </c>
      <c r="D86" s="48" t="s">
        <v>19</v>
      </c>
      <c r="E86" s="5">
        <v>7</v>
      </c>
      <c r="F86" s="5">
        <v>10</v>
      </c>
      <c r="G86" s="4">
        <f t="shared" si="0"/>
        <v>10</v>
      </c>
      <c r="H86" s="7" t="s">
        <v>23</v>
      </c>
      <c r="I86" s="8"/>
      <c r="J86" s="8">
        <v>2</v>
      </c>
      <c r="K86" s="8">
        <v>3</v>
      </c>
      <c r="L86" s="53">
        <f t="shared" si="1"/>
        <v>50</v>
      </c>
      <c r="M86" s="8">
        <v>1</v>
      </c>
      <c r="N86" s="8">
        <v>1</v>
      </c>
      <c r="O86" s="8">
        <v>1</v>
      </c>
      <c r="P86" s="53">
        <f t="shared" si="2"/>
        <v>30</v>
      </c>
      <c r="Q86" s="8"/>
      <c r="R86" s="8">
        <v>1</v>
      </c>
      <c r="S86" s="8"/>
      <c r="T86" s="53">
        <f t="shared" si="3"/>
        <v>10</v>
      </c>
      <c r="U86" s="8">
        <v>1</v>
      </c>
      <c r="V86" s="8"/>
      <c r="W86" s="8"/>
      <c r="X86" s="55">
        <f t="shared" si="6"/>
        <v>10</v>
      </c>
      <c r="Y86" s="55">
        <f t="shared" si="4"/>
        <v>4.5999999999999996</v>
      </c>
      <c r="Z86" s="56">
        <f t="shared" si="5"/>
        <v>20</v>
      </c>
    </row>
    <row r="87" spans="2:26" x14ac:dyDescent="0.25">
      <c r="B87" s="5"/>
      <c r="C87" s="268" t="s">
        <v>65</v>
      </c>
      <c r="D87" s="246" t="s">
        <v>130</v>
      </c>
      <c r="E87" s="269">
        <v>8</v>
      </c>
      <c r="F87" s="269">
        <v>10</v>
      </c>
      <c r="G87" s="67">
        <f t="shared" si="0"/>
        <v>10</v>
      </c>
      <c r="H87" s="268" t="s">
        <v>23</v>
      </c>
      <c r="I87" s="264"/>
      <c r="J87" s="264">
        <v>6</v>
      </c>
      <c r="K87" s="264">
        <v>1</v>
      </c>
      <c r="L87" s="369">
        <f t="shared" si="1"/>
        <v>70</v>
      </c>
      <c r="M87" s="264"/>
      <c r="N87" s="264">
        <v>1</v>
      </c>
      <c r="O87" s="264">
        <v>1</v>
      </c>
      <c r="P87" s="369">
        <f t="shared" si="2"/>
        <v>20</v>
      </c>
      <c r="Q87" s="264"/>
      <c r="R87" s="264">
        <v>1</v>
      </c>
      <c r="S87" s="264"/>
      <c r="T87" s="369">
        <f t="shared" si="3"/>
        <v>10</v>
      </c>
      <c r="U87" s="264"/>
      <c r="V87" s="264"/>
      <c r="W87" s="264"/>
      <c r="X87" s="255">
        <f t="shared" si="6"/>
        <v>0</v>
      </c>
      <c r="Y87" s="255">
        <f t="shared" si="4"/>
        <v>3.4</v>
      </c>
      <c r="Z87" s="256">
        <f t="shared" si="5"/>
        <v>10</v>
      </c>
    </row>
    <row r="88" spans="2:26" x14ac:dyDescent="0.25">
      <c r="B88" s="5"/>
      <c r="C88" s="268" t="s">
        <v>65</v>
      </c>
      <c r="D88" s="246" t="s">
        <v>153</v>
      </c>
      <c r="E88" s="269">
        <v>9</v>
      </c>
      <c r="F88" s="269">
        <v>10</v>
      </c>
      <c r="G88" s="67">
        <f t="shared" si="0"/>
        <v>10</v>
      </c>
      <c r="H88" s="268" t="s">
        <v>23</v>
      </c>
      <c r="I88" s="264"/>
      <c r="J88" s="264">
        <v>2</v>
      </c>
      <c r="K88" s="264">
        <v>4</v>
      </c>
      <c r="L88" s="369">
        <f t="shared" si="1"/>
        <v>60</v>
      </c>
      <c r="M88" s="264">
        <v>1</v>
      </c>
      <c r="N88" s="264">
        <v>1</v>
      </c>
      <c r="O88" s="264">
        <v>1</v>
      </c>
      <c r="P88" s="369">
        <f t="shared" si="2"/>
        <v>30</v>
      </c>
      <c r="Q88" s="264"/>
      <c r="R88" s="264">
        <v>1</v>
      </c>
      <c r="S88" s="264"/>
      <c r="T88" s="369">
        <f t="shared" si="3"/>
        <v>10</v>
      </c>
      <c r="U88" s="264"/>
      <c r="V88" s="264"/>
      <c r="W88" s="264"/>
      <c r="X88" s="255"/>
      <c r="Y88" s="255">
        <f t="shared" si="4"/>
        <v>3.9</v>
      </c>
      <c r="Z88" s="256">
        <f t="shared" si="5"/>
        <v>10</v>
      </c>
    </row>
    <row r="89" spans="2:26" x14ac:dyDescent="0.25">
      <c r="B89" s="5"/>
      <c r="C89" s="7"/>
      <c r="D89" s="48"/>
      <c r="E89" s="5"/>
      <c r="F89" s="5"/>
      <c r="G89" s="67"/>
      <c r="H89" s="7"/>
      <c r="I89" s="8"/>
      <c r="J89" s="8"/>
      <c r="K89" s="8"/>
      <c r="L89" s="53"/>
      <c r="M89" s="8"/>
      <c r="N89" s="8"/>
      <c r="O89" s="8"/>
      <c r="P89" s="53"/>
      <c r="Q89" s="8"/>
      <c r="R89" s="8"/>
      <c r="S89" s="8"/>
      <c r="T89" s="53"/>
      <c r="U89" s="8"/>
      <c r="V89" s="8"/>
      <c r="W89" s="8"/>
      <c r="X89" s="55"/>
      <c r="Y89" s="108">
        <f>Y88-Y87</f>
        <v>0.5</v>
      </c>
      <c r="Z89" s="108">
        <f>Z88-Z87</f>
        <v>0</v>
      </c>
    </row>
    <row r="90" spans="2:26" x14ac:dyDescent="0.25">
      <c r="B90" s="5">
        <v>3</v>
      </c>
      <c r="C90" s="141" t="s">
        <v>64</v>
      </c>
      <c r="D90" s="98" t="s">
        <v>90</v>
      </c>
      <c r="E90" s="145">
        <v>7</v>
      </c>
      <c r="F90" s="145">
        <v>11</v>
      </c>
      <c r="G90" s="67">
        <f t="shared" si="0"/>
        <v>11</v>
      </c>
      <c r="H90" s="137" t="s">
        <v>23</v>
      </c>
      <c r="I90" s="147"/>
      <c r="J90" s="147"/>
      <c r="K90" s="147"/>
      <c r="L90" s="150">
        <f t="shared" ref="L90" si="68">SUM(I90:K90)*100/G90</f>
        <v>0</v>
      </c>
      <c r="M90" s="147"/>
      <c r="N90" s="147">
        <v>4</v>
      </c>
      <c r="O90" s="147">
        <v>2</v>
      </c>
      <c r="P90" s="150">
        <f t="shared" ref="P90" si="69">SUM(M90:O90)*100/G90</f>
        <v>54.545454545454547</v>
      </c>
      <c r="Q90" s="147"/>
      <c r="R90" s="147">
        <v>4</v>
      </c>
      <c r="S90" s="147"/>
      <c r="T90" s="150">
        <f t="shared" ref="T90" si="70">SUM(Q90:S90)*100/G90</f>
        <v>36.363636363636367</v>
      </c>
      <c r="U90" s="147">
        <v>1</v>
      </c>
      <c r="V90" s="147"/>
      <c r="W90" s="147"/>
      <c r="X90" s="150">
        <f t="shared" ref="X90" si="71">SUM(U90:W90)*100/G90</f>
        <v>9.0909090909090917</v>
      </c>
      <c r="Y90" s="106">
        <f>((1*I90)+(2*J90)+(3*K90)+(4*M90)+(5*N90)+(6*O90)+(7*Q90)+(8*R90)+(9*S90)+(10*U90)+(11*V90)+(12*W90))/G90</f>
        <v>6.7272727272727275</v>
      </c>
      <c r="Z90" s="107">
        <f t="shared" ref="Z90" si="72">T90+X90</f>
        <v>45.45454545454546</v>
      </c>
    </row>
    <row r="91" spans="2:26" x14ac:dyDescent="0.25">
      <c r="B91" s="5"/>
      <c r="C91" s="7" t="s">
        <v>64</v>
      </c>
      <c r="D91" s="48" t="s">
        <v>19</v>
      </c>
      <c r="E91" s="5">
        <v>8</v>
      </c>
      <c r="F91" s="5">
        <v>12</v>
      </c>
      <c r="G91" s="4">
        <f t="shared" si="0"/>
        <v>12</v>
      </c>
      <c r="H91" s="7" t="s">
        <v>23</v>
      </c>
      <c r="I91" s="8"/>
      <c r="J91" s="8"/>
      <c r="K91" s="8"/>
      <c r="L91" s="53">
        <f t="shared" si="1"/>
        <v>0</v>
      </c>
      <c r="M91" s="8">
        <v>1</v>
      </c>
      <c r="N91" s="8">
        <v>1</v>
      </c>
      <c r="O91" s="8">
        <v>4</v>
      </c>
      <c r="P91" s="53">
        <f t="shared" si="2"/>
        <v>50</v>
      </c>
      <c r="Q91" s="8">
        <v>1</v>
      </c>
      <c r="R91" s="8">
        <v>1</v>
      </c>
      <c r="S91" s="8">
        <v>3</v>
      </c>
      <c r="T91" s="53">
        <f t="shared" si="3"/>
        <v>41.666666666666664</v>
      </c>
      <c r="U91" s="8"/>
      <c r="V91" s="8">
        <v>1</v>
      </c>
      <c r="W91" s="8"/>
      <c r="X91" s="55">
        <f t="shared" si="6"/>
        <v>8.3333333333333339</v>
      </c>
      <c r="Y91" s="55">
        <f t="shared" si="4"/>
        <v>7.166666666666667</v>
      </c>
      <c r="Z91" s="56">
        <f t="shared" si="5"/>
        <v>50</v>
      </c>
    </row>
    <row r="92" spans="2:26" x14ac:dyDescent="0.25">
      <c r="B92" s="5"/>
      <c r="C92" s="268" t="s">
        <v>64</v>
      </c>
      <c r="D92" s="246" t="s">
        <v>130</v>
      </c>
      <c r="E92" s="269">
        <v>9</v>
      </c>
      <c r="F92" s="269">
        <v>12</v>
      </c>
      <c r="G92" s="67">
        <f t="shared" si="0"/>
        <v>12</v>
      </c>
      <c r="H92" s="268" t="s">
        <v>23</v>
      </c>
      <c r="I92" s="264"/>
      <c r="J92" s="264"/>
      <c r="K92" s="264"/>
      <c r="L92" s="369">
        <f t="shared" si="1"/>
        <v>0</v>
      </c>
      <c r="M92" s="264">
        <v>1</v>
      </c>
      <c r="N92" s="264">
        <v>2</v>
      </c>
      <c r="O92" s="264">
        <v>4</v>
      </c>
      <c r="P92" s="369">
        <f t="shared" si="2"/>
        <v>58.333333333333336</v>
      </c>
      <c r="Q92" s="264"/>
      <c r="R92" s="264">
        <v>3</v>
      </c>
      <c r="S92" s="264">
        <v>1</v>
      </c>
      <c r="T92" s="369">
        <f t="shared" si="3"/>
        <v>33.333333333333336</v>
      </c>
      <c r="U92" s="264">
        <v>1</v>
      </c>
      <c r="V92" s="264"/>
      <c r="W92" s="264"/>
      <c r="X92" s="255">
        <f t="shared" si="6"/>
        <v>8.3333333333333339</v>
      </c>
      <c r="Y92" s="255">
        <f t="shared" si="4"/>
        <v>6.75</v>
      </c>
      <c r="Z92" s="256">
        <f t="shared" si="5"/>
        <v>41.666666666666671</v>
      </c>
    </row>
    <row r="93" spans="2:26" x14ac:dyDescent="0.25">
      <c r="B93" s="5"/>
      <c r="C93" s="268" t="s">
        <v>64</v>
      </c>
      <c r="D93" s="246" t="s">
        <v>153</v>
      </c>
      <c r="E93" s="269">
        <v>10</v>
      </c>
      <c r="F93" s="269">
        <v>11</v>
      </c>
      <c r="G93" s="67">
        <f t="shared" si="0"/>
        <v>11</v>
      </c>
      <c r="H93" s="268" t="s">
        <v>23</v>
      </c>
      <c r="I93" s="264"/>
      <c r="J93" s="264"/>
      <c r="K93" s="264">
        <v>1</v>
      </c>
      <c r="L93" s="369">
        <f t="shared" si="1"/>
        <v>9.0909090909090917</v>
      </c>
      <c r="M93" s="264">
        <v>1</v>
      </c>
      <c r="N93" s="264">
        <v>3</v>
      </c>
      <c r="O93" s="264">
        <v>1</v>
      </c>
      <c r="P93" s="369">
        <f t="shared" si="2"/>
        <v>45.454545454545453</v>
      </c>
      <c r="Q93" s="264">
        <v>1</v>
      </c>
      <c r="R93" s="264">
        <v>2</v>
      </c>
      <c r="S93" s="264"/>
      <c r="T93" s="369">
        <f t="shared" si="3"/>
        <v>27.272727272727273</v>
      </c>
      <c r="U93" s="264">
        <v>2</v>
      </c>
      <c r="V93" s="264"/>
      <c r="W93" s="264"/>
      <c r="X93" s="255">
        <f t="shared" si="6"/>
        <v>18.181818181818183</v>
      </c>
      <c r="Y93" s="255">
        <f t="shared" si="4"/>
        <v>6.4545454545454541</v>
      </c>
      <c r="Z93" s="256">
        <f t="shared" si="5"/>
        <v>45.454545454545453</v>
      </c>
    </row>
    <row r="94" spans="2:26" x14ac:dyDescent="0.25">
      <c r="B94" s="5"/>
      <c r="C94" s="7"/>
      <c r="D94" s="48"/>
      <c r="E94" s="5"/>
      <c r="F94" s="5"/>
      <c r="G94" s="110"/>
      <c r="H94" s="7"/>
      <c r="I94" s="8"/>
      <c r="J94" s="8"/>
      <c r="K94" s="8"/>
      <c r="L94" s="53"/>
      <c r="M94" s="8"/>
      <c r="N94" s="8"/>
      <c r="O94" s="8"/>
      <c r="P94" s="53"/>
      <c r="Q94" s="8"/>
      <c r="R94" s="8"/>
      <c r="S94" s="8"/>
      <c r="T94" s="53"/>
      <c r="U94" s="8"/>
      <c r="V94" s="8"/>
      <c r="W94" s="8"/>
      <c r="X94" s="55"/>
      <c r="Y94" s="108">
        <f>Y93-Y92</f>
        <v>-0.29545454545454586</v>
      </c>
      <c r="Z94" s="108">
        <f>Z93-Z92</f>
        <v>3.7878787878787818</v>
      </c>
    </row>
    <row r="95" spans="2:26" x14ac:dyDescent="0.25">
      <c r="B95" s="5">
        <v>4</v>
      </c>
      <c r="C95" s="141" t="s">
        <v>64</v>
      </c>
      <c r="D95" s="98" t="s">
        <v>90</v>
      </c>
      <c r="E95" s="145">
        <v>8</v>
      </c>
      <c r="F95" s="145">
        <v>11</v>
      </c>
      <c r="G95" s="67">
        <f t="shared" si="0"/>
        <v>11</v>
      </c>
      <c r="H95" s="137" t="s">
        <v>23</v>
      </c>
      <c r="I95" s="147"/>
      <c r="J95" s="147"/>
      <c r="K95" s="147">
        <v>2</v>
      </c>
      <c r="L95" s="150">
        <f t="shared" ref="L95" si="73">SUM(I95:K95)*100/G95</f>
        <v>18.181818181818183</v>
      </c>
      <c r="M95" s="147">
        <v>2</v>
      </c>
      <c r="N95" s="147">
        <v>1</v>
      </c>
      <c r="O95" s="147">
        <v>2</v>
      </c>
      <c r="P95" s="150">
        <f t="shared" ref="P95" si="74">SUM(M95:O95)*100/G95</f>
        <v>45.454545454545453</v>
      </c>
      <c r="Q95" s="147">
        <v>1</v>
      </c>
      <c r="R95" s="147"/>
      <c r="S95" s="147"/>
      <c r="T95" s="150">
        <f t="shared" ref="T95" si="75">SUM(Q95:S95)*100/G95</f>
        <v>9.0909090909090917</v>
      </c>
      <c r="U95" s="147">
        <v>2</v>
      </c>
      <c r="V95" s="147">
        <v>1</v>
      </c>
      <c r="W95" s="147"/>
      <c r="X95" s="150">
        <f t="shared" ref="X95" si="76">SUM(U95:W95)*100/G95</f>
        <v>27.272727272727273</v>
      </c>
      <c r="Y95" s="106">
        <f>((1*I95)+(2*J95)+(3*K95)+(4*M95)+(5*N95)+(6*O95)+(7*Q95)+(8*R95)+(9*S95)+(10*U95)+(11*V95)+(12*W95))/G95</f>
        <v>6.2727272727272725</v>
      </c>
      <c r="Z95" s="107">
        <f t="shared" ref="Z95" si="77">T95+X95</f>
        <v>36.363636363636367</v>
      </c>
    </row>
    <row r="96" spans="2:26" x14ac:dyDescent="0.25">
      <c r="B96" s="5"/>
      <c r="C96" s="7" t="s">
        <v>64</v>
      </c>
      <c r="D96" s="48" t="s">
        <v>19</v>
      </c>
      <c r="E96" s="5">
        <v>9</v>
      </c>
      <c r="F96" s="5">
        <v>11</v>
      </c>
      <c r="G96" s="4">
        <f t="shared" si="0"/>
        <v>11</v>
      </c>
      <c r="H96" s="7" t="s">
        <v>23</v>
      </c>
      <c r="I96" s="8"/>
      <c r="J96" s="8"/>
      <c r="K96" s="8"/>
      <c r="L96" s="53">
        <f t="shared" si="1"/>
        <v>0</v>
      </c>
      <c r="M96" s="8">
        <v>3</v>
      </c>
      <c r="N96" s="8">
        <v>1</v>
      </c>
      <c r="O96" s="8">
        <v>4</v>
      </c>
      <c r="P96" s="53">
        <f t="shared" si="2"/>
        <v>72.727272727272734</v>
      </c>
      <c r="Q96" s="8"/>
      <c r="R96" s="8"/>
      <c r="S96" s="8">
        <v>1</v>
      </c>
      <c r="T96" s="53">
        <f t="shared" si="3"/>
        <v>9.0909090909090917</v>
      </c>
      <c r="U96" s="8">
        <v>2</v>
      </c>
      <c r="V96" s="8"/>
      <c r="W96" s="8"/>
      <c r="X96" s="55">
        <f t="shared" si="6"/>
        <v>18.181818181818183</v>
      </c>
      <c r="Y96" s="55">
        <f t="shared" si="4"/>
        <v>6.3636363636363633</v>
      </c>
      <c r="Z96" s="56">
        <f t="shared" si="5"/>
        <v>27.272727272727273</v>
      </c>
    </row>
    <row r="97" spans="2:26" x14ac:dyDescent="0.25">
      <c r="B97" s="5"/>
      <c r="C97" s="268" t="s">
        <v>64</v>
      </c>
      <c r="D97" s="246" t="s">
        <v>130</v>
      </c>
      <c r="E97" s="269">
        <v>10</v>
      </c>
      <c r="F97" s="269">
        <v>10</v>
      </c>
      <c r="G97" s="67">
        <f t="shared" si="0"/>
        <v>10</v>
      </c>
      <c r="H97" s="268" t="s">
        <v>23</v>
      </c>
      <c r="I97" s="264"/>
      <c r="J97" s="264"/>
      <c r="K97" s="264">
        <v>2</v>
      </c>
      <c r="L97" s="369">
        <f t="shared" si="1"/>
        <v>20</v>
      </c>
      <c r="M97" s="264">
        <v>2</v>
      </c>
      <c r="N97" s="264"/>
      <c r="O97" s="264">
        <v>1</v>
      </c>
      <c r="P97" s="369">
        <f t="shared" si="2"/>
        <v>30</v>
      </c>
      <c r="Q97" s="264">
        <v>2</v>
      </c>
      <c r="R97" s="264"/>
      <c r="S97" s="264"/>
      <c r="T97" s="369">
        <f t="shared" si="3"/>
        <v>20</v>
      </c>
      <c r="U97" s="264">
        <v>2</v>
      </c>
      <c r="V97" s="264">
        <v>1</v>
      </c>
      <c r="W97" s="264"/>
      <c r="X97" s="255">
        <f t="shared" si="6"/>
        <v>30</v>
      </c>
      <c r="Y97" s="255">
        <f t="shared" si="4"/>
        <v>6.5</v>
      </c>
      <c r="Z97" s="256">
        <f t="shared" si="5"/>
        <v>50</v>
      </c>
    </row>
    <row r="98" spans="2:26" x14ac:dyDescent="0.25">
      <c r="B98" s="5"/>
      <c r="C98" s="268" t="s">
        <v>64</v>
      </c>
      <c r="D98" s="246" t="s">
        <v>153</v>
      </c>
      <c r="E98" s="269">
        <v>11</v>
      </c>
      <c r="F98" s="269">
        <v>10</v>
      </c>
      <c r="G98" s="67">
        <f t="shared" si="0"/>
        <v>10</v>
      </c>
      <c r="H98" s="268" t="s">
        <v>23</v>
      </c>
      <c r="I98" s="264"/>
      <c r="J98" s="264"/>
      <c r="K98" s="264"/>
      <c r="L98" s="369">
        <f t="shared" si="1"/>
        <v>0</v>
      </c>
      <c r="M98" s="264">
        <v>2</v>
      </c>
      <c r="N98" s="264">
        <v>1</v>
      </c>
      <c r="O98" s="264"/>
      <c r="P98" s="369">
        <f t="shared" si="2"/>
        <v>30</v>
      </c>
      <c r="Q98" s="264">
        <v>1</v>
      </c>
      <c r="R98" s="264">
        <v>2</v>
      </c>
      <c r="S98" s="264">
        <v>1</v>
      </c>
      <c r="T98" s="369">
        <f t="shared" si="3"/>
        <v>40</v>
      </c>
      <c r="U98" s="264">
        <v>2</v>
      </c>
      <c r="V98" s="264"/>
      <c r="W98" s="264">
        <v>1</v>
      </c>
      <c r="X98" s="255">
        <f t="shared" si="6"/>
        <v>30</v>
      </c>
      <c r="Y98" s="255">
        <f t="shared" si="4"/>
        <v>7.7</v>
      </c>
      <c r="Z98" s="256">
        <f t="shared" si="5"/>
        <v>70</v>
      </c>
    </row>
    <row r="99" spans="2:26" x14ac:dyDescent="0.25">
      <c r="B99" s="5"/>
      <c r="C99" s="7"/>
      <c r="D99" s="48"/>
      <c r="E99" s="5"/>
      <c r="F99" s="5"/>
      <c r="G99" s="110"/>
      <c r="H99" s="7"/>
      <c r="I99" s="8"/>
      <c r="J99" s="8"/>
      <c r="K99" s="8"/>
      <c r="L99" s="53"/>
      <c r="M99" s="8"/>
      <c r="N99" s="8"/>
      <c r="O99" s="8"/>
      <c r="P99" s="53"/>
      <c r="Q99" s="8"/>
      <c r="R99" s="8"/>
      <c r="S99" s="8"/>
      <c r="T99" s="53"/>
      <c r="U99" s="8"/>
      <c r="V99" s="8"/>
      <c r="W99" s="8"/>
      <c r="X99" s="55"/>
      <c r="Y99" s="108">
        <f>Y98-Y97</f>
        <v>1.2000000000000002</v>
      </c>
      <c r="Z99" s="108">
        <f>Z98-Z97</f>
        <v>20</v>
      </c>
    </row>
    <row r="100" spans="2:26" x14ac:dyDescent="0.25">
      <c r="B100" s="5">
        <v>5</v>
      </c>
      <c r="C100" s="141" t="s">
        <v>64</v>
      </c>
      <c r="D100" s="98" t="s">
        <v>90</v>
      </c>
      <c r="E100" s="145">
        <v>9</v>
      </c>
      <c r="F100" s="145">
        <v>13</v>
      </c>
      <c r="G100" s="67">
        <f t="shared" si="0"/>
        <v>13</v>
      </c>
      <c r="H100" s="137" t="s">
        <v>23</v>
      </c>
      <c r="I100" s="147"/>
      <c r="J100" s="147">
        <v>3</v>
      </c>
      <c r="K100" s="147">
        <v>5</v>
      </c>
      <c r="L100" s="150">
        <f t="shared" ref="L100" si="78">SUM(I100:K100)*100/G100</f>
        <v>61.53846153846154</v>
      </c>
      <c r="M100" s="147"/>
      <c r="N100" s="147">
        <v>2</v>
      </c>
      <c r="O100" s="147"/>
      <c r="P100" s="150">
        <f t="shared" ref="P100" si="79">SUM(M100:O100)*100/G100</f>
        <v>15.384615384615385</v>
      </c>
      <c r="Q100" s="147">
        <v>2</v>
      </c>
      <c r="R100" s="147"/>
      <c r="S100" s="147">
        <v>1</v>
      </c>
      <c r="T100" s="150">
        <f t="shared" ref="T100" si="80">SUM(Q100:S100)*100/G100</f>
        <v>23.076923076923077</v>
      </c>
      <c r="U100" s="147"/>
      <c r="V100" s="147"/>
      <c r="W100" s="147"/>
      <c r="X100" s="150">
        <f t="shared" ref="X100" si="81">SUM(U100:W100)*100/G100</f>
        <v>0</v>
      </c>
      <c r="Y100" s="106">
        <f>((1*I100)+(2*J100)+(3*K100)+(4*M100)+(5*N100)+(6*O100)+(7*Q100)+(8*R100)+(9*S100)+(10*U100)+(11*V100)+(12*W100))/G100</f>
        <v>4.1538461538461542</v>
      </c>
      <c r="Z100" s="107">
        <f t="shared" ref="Z100" si="82">T100+X100</f>
        <v>23.076923076923077</v>
      </c>
    </row>
    <row r="101" spans="2:26" x14ac:dyDescent="0.25">
      <c r="B101" s="5"/>
      <c r="C101" s="7" t="s">
        <v>64</v>
      </c>
      <c r="D101" s="48" t="s">
        <v>19</v>
      </c>
      <c r="E101" s="5">
        <v>10</v>
      </c>
      <c r="F101" s="5">
        <v>8</v>
      </c>
      <c r="G101" s="4">
        <f t="shared" si="0"/>
        <v>8</v>
      </c>
      <c r="H101" s="7" t="s">
        <v>23</v>
      </c>
      <c r="I101" s="8"/>
      <c r="J101" s="8">
        <v>2</v>
      </c>
      <c r="K101" s="8">
        <v>3</v>
      </c>
      <c r="L101" s="53">
        <f t="shared" si="1"/>
        <v>62.5</v>
      </c>
      <c r="M101" s="8"/>
      <c r="N101" s="8"/>
      <c r="O101" s="8">
        <v>1</v>
      </c>
      <c r="P101" s="53">
        <f t="shared" si="2"/>
        <v>12.5</v>
      </c>
      <c r="Q101" s="8">
        <v>1</v>
      </c>
      <c r="R101" s="8">
        <v>1</v>
      </c>
      <c r="S101" s="8"/>
      <c r="T101" s="53">
        <f t="shared" si="3"/>
        <v>25</v>
      </c>
      <c r="U101" s="8"/>
      <c r="V101" s="8"/>
      <c r="W101" s="8"/>
      <c r="X101" s="55">
        <f t="shared" si="6"/>
        <v>0</v>
      </c>
      <c r="Y101" s="55">
        <f t="shared" si="4"/>
        <v>4.25</v>
      </c>
      <c r="Z101" s="56">
        <f t="shared" si="5"/>
        <v>25</v>
      </c>
    </row>
    <row r="102" spans="2:26" x14ac:dyDescent="0.25">
      <c r="B102" s="5"/>
      <c r="C102" s="268" t="s">
        <v>64</v>
      </c>
      <c r="D102" s="246" t="s">
        <v>130</v>
      </c>
      <c r="E102" s="269">
        <v>11</v>
      </c>
      <c r="F102" s="269">
        <v>7</v>
      </c>
      <c r="G102" s="67">
        <f t="shared" si="0"/>
        <v>7</v>
      </c>
      <c r="H102" s="268" t="s">
        <v>23</v>
      </c>
      <c r="I102" s="264"/>
      <c r="J102" s="264"/>
      <c r="K102" s="264">
        <v>3</v>
      </c>
      <c r="L102" s="369">
        <f t="shared" si="1"/>
        <v>42.857142857142854</v>
      </c>
      <c r="M102" s="264">
        <v>2</v>
      </c>
      <c r="N102" s="264"/>
      <c r="O102" s="264"/>
      <c r="P102" s="369">
        <f t="shared" si="2"/>
        <v>28.571428571428573</v>
      </c>
      <c r="Q102" s="264">
        <v>2</v>
      </c>
      <c r="R102" s="264"/>
      <c r="S102" s="264"/>
      <c r="T102" s="369">
        <f t="shared" si="3"/>
        <v>28.571428571428573</v>
      </c>
      <c r="U102" s="264"/>
      <c r="V102" s="264"/>
      <c r="W102" s="264"/>
      <c r="X102" s="255">
        <f t="shared" si="6"/>
        <v>0</v>
      </c>
      <c r="Y102" s="255">
        <f t="shared" si="4"/>
        <v>4.4285714285714288</v>
      </c>
      <c r="Z102" s="256">
        <f t="shared" si="5"/>
        <v>28.571428571428573</v>
      </c>
    </row>
    <row r="103" spans="2:26" x14ac:dyDescent="0.25">
      <c r="B103" s="5"/>
      <c r="C103" s="7"/>
      <c r="D103" s="48"/>
      <c r="E103" s="5"/>
      <c r="F103" s="5"/>
      <c r="G103" s="110"/>
      <c r="H103" s="7"/>
      <c r="I103" s="8"/>
      <c r="J103" s="8"/>
      <c r="K103" s="8"/>
      <c r="L103" s="53"/>
      <c r="M103" s="8"/>
      <c r="N103" s="8"/>
      <c r="O103" s="8"/>
      <c r="P103" s="53"/>
      <c r="Q103" s="8"/>
      <c r="R103" s="8"/>
      <c r="S103" s="8"/>
      <c r="T103" s="53"/>
      <c r="U103" s="8"/>
      <c r="V103" s="8"/>
      <c r="W103" s="8"/>
      <c r="X103" s="55"/>
      <c r="Y103" s="108">
        <f>Y102-Y101</f>
        <v>0.17857142857142883</v>
      </c>
      <c r="Z103" s="108">
        <f>Z102-Z101</f>
        <v>3.571428571428573</v>
      </c>
    </row>
    <row r="104" spans="2:26" x14ac:dyDescent="0.25">
      <c r="B104" s="5">
        <v>6</v>
      </c>
      <c r="C104" s="141" t="s">
        <v>64</v>
      </c>
      <c r="D104" s="98" t="s">
        <v>90</v>
      </c>
      <c r="E104" s="145">
        <v>10</v>
      </c>
      <c r="F104" s="145">
        <v>14</v>
      </c>
      <c r="G104" s="67">
        <f t="shared" si="0"/>
        <v>14</v>
      </c>
      <c r="H104" s="137" t="s">
        <v>23</v>
      </c>
      <c r="I104" s="147"/>
      <c r="J104" s="147">
        <v>1</v>
      </c>
      <c r="K104" s="147">
        <v>2</v>
      </c>
      <c r="L104" s="150">
        <f>SUM(I104:K104)*100/G104</f>
        <v>21.428571428571427</v>
      </c>
      <c r="M104" s="147">
        <v>6</v>
      </c>
      <c r="N104" s="147"/>
      <c r="O104" s="147">
        <v>1</v>
      </c>
      <c r="P104" s="150">
        <f>SUM(M104:O104)*100/G104</f>
        <v>50</v>
      </c>
      <c r="Q104" s="147">
        <v>2</v>
      </c>
      <c r="R104" s="147"/>
      <c r="S104" s="147">
        <v>1</v>
      </c>
      <c r="T104" s="150">
        <f>SUM(Q104:S104)*100/G104</f>
        <v>21.428571428571427</v>
      </c>
      <c r="U104" s="147">
        <v>1</v>
      </c>
      <c r="V104" s="147"/>
      <c r="W104" s="147"/>
      <c r="X104" s="150">
        <f>SUM(U104:W104)*100/G104</f>
        <v>7.1428571428571432</v>
      </c>
      <c r="Y104" s="106">
        <f>((1*I104)+(2*J104)+(3*K104)+(4*M104)+(5*N104)+(6*O104)+(7*Q104)+(8*R104)+(9*S104)+(10*U104)+(11*V104)+(12*W104))/G104</f>
        <v>5.0714285714285712</v>
      </c>
      <c r="Z104" s="107">
        <f t="shared" ref="Z104" si="83">T104+X104</f>
        <v>28.571428571428569</v>
      </c>
    </row>
    <row r="105" spans="2:26" x14ac:dyDescent="0.25">
      <c r="B105" s="5"/>
      <c r="C105" s="16" t="s">
        <v>64</v>
      </c>
      <c r="D105" s="48" t="s">
        <v>19</v>
      </c>
      <c r="E105" s="5">
        <v>11</v>
      </c>
      <c r="F105" s="5">
        <v>12</v>
      </c>
      <c r="G105" s="4">
        <f t="shared" si="0"/>
        <v>12</v>
      </c>
      <c r="H105" s="7" t="s">
        <v>23</v>
      </c>
      <c r="I105" s="8"/>
      <c r="J105" s="8"/>
      <c r="K105" s="8"/>
      <c r="L105" s="53">
        <f t="shared" si="1"/>
        <v>0</v>
      </c>
      <c r="M105" s="8">
        <v>3</v>
      </c>
      <c r="N105" s="8">
        <v>1</v>
      </c>
      <c r="O105" s="8">
        <v>3</v>
      </c>
      <c r="P105" s="53">
        <f t="shared" si="2"/>
        <v>58.333333333333336</v>
      </c>
      <c r="Q105" s="8">
        <v>1</v>
      </c>
      <c r="R105" s="8">
        <v>1</v>
      </c>
      <c r="S105" s="8">
        <v>1</v>
      </c>
      <c r="T105" s="53">
        <f t="shared" si="3"/>
        <v>25</v>
      </c>
      <c r="U105" s="8">
        <v>1</v>
      </c>
      <c r="V105" s="8">
        <v>1</v>
      </c>
      <c r="W105" s="8"/>
      <c r="X105" s="55">
        <f t="shared" si="6"/>
        <v>16.666666666666668</v>
      </c>
      <c r="Y105" s="55">
        <f t="shared" si="4"/>
        <v>6.666666666666667</v>
      </c>
      <c r="Z105" s="56">
        <f t="shared" si="5"/>
        <v>41.666666666666671</v>
      </c>
    </row>
    <row r="106" spans="2:26" x14ac:dyDescent="0.25">
      <c r="B106" s="5"/>
      <c r="C106" s="16"/>
      <c r="D106" s="48"/>
      <c r="E106" s="5"/>
      <c r="F106" s="5"/>
      <c r="G106" s="110"/>
      <c r="H106" s="7"/>
      <c r="I106" s="8"/>
      <c r="J106" s="8"/>
      <c r="K106" s="8"/>
      <c r="L106" s="53"/>
      <c r="M106" s="8"/>
      <c r="N106" s="8"/>
      <c r="O106" s="8"/>
      <c r="P106" s="53"/>
      <c r="Q106" s="8"/>
      <c r="R106" s="8"/>
      <c r="S106" s="8"/>
      <c r="T106" s="53"/>
      <c r="U106" s="8"/>
      <c r="V106" s="8"/>
      <c r="W106" s="8"/>
      <c r="X106" s="55"/>
      <c r="Y106" s="108">
        <f>Y105-Y104</f>
        <v>1.5952380952380958</v>
      </c>
      <c r="Z106" s="108">
        <f>Z105-Z104</f>
        <v>13.095238095238102</v>
      </c>
    </row>
    <row r="107" spans="2:26" x14ac:dyDescent="0.25">
      <c r="B107" s="5">
        <v>7</v>
      </c>
      <c r="C107" s="141" t="s">
        <v>64</v>
      </c>
      <c r="D107" s="98" t="s">
        <v>90</v>
      </c>
      <c r="E107" s="145">
        <v>11</v>
      </c>
      <c r="F107" s="145">
        <v>13</v>
      </c>
      <c r="G107" s="67">
        <f t="shared" si="0"/>
        <v>13</v>
      </c>
      <c r="H107" s="137" t="s">
        <v>23</v>
      </c>
      <c r="I107" s="147"/>
      <c r="J107" s="147"/>
      <c r="K107" s="147">
        <v>1</v>
      </c>
      <c r="L107" s="150">
        <f>SUM(I107:K107)*100/G107</f>
        <v>7.6923076923076925</v>
      </c>
      <c r="M107" s="147"/>
      <c r="N107" s="147">
        <v>1</v>
      </c>
      <c r="O107" s="147">
        <v>3</v>
      </c>
      <c r="P107" s="150">
        <f>SUM(M107:O107)*100/G107</f>
        <v>30.76923076923077</v>
      </c>
      <c r="Q107" s="147">
        <v>4</v>
      </c>
      <c r="R107" s="147">
        <v>2</v>
      </c>
      <c r="S107" s="147"/>
      <c r="T107" s="150">
        <f>SUM(Q107:S107)*100/G107</f>
        <v>46.153846153846153</v>
      </c>
      <c r="U107" s="147">
        <v>1</v>
      </c>
      <c r="V107" s="147">
        <v>1</v>
      </c>
      <c r="W107" s="147"/>
      <c r="X107" s="150">
        <f>SUM(U107:W107)*100/G107</f>
        <v>15.384615384615385</v>
      </c>
      <c r="Y107" s="106">
        <f>((1*I107)+(2*J107)+(3*K107)+(4*M107)+(5*N107)+(6*O107)+(7*Q107)+(8*R107)+(9*S107)+(10*U107)+(11*V107)+(12*W107))/G107</f>
        <v>7</v>
      </c>
      <c r="Z107" s="107">
        <f t="shared" ref="Z107" si="84">T107+X107</f>
        <v>61.53846153846154</v>
      </c>
    </row>
    <row r="108" spans="2:26" x14ac:dyDescent="0.25">
      <c r="B108" s="5"/>
      <c r="C108" s="16"/>
      <c r="D108" s="48"/>
      <c r="E108" s="5"/>
      <c r="F108" s="5"/>
      <c r="G108" s="110"/>
      <c r="H108" s="7"/>
      <c r="I108" s="8"/>
      <c r="J108" s="8"/>
      <c r="K108" s="8"/>
      <c r="L108" s="53"/>
      <c r="M108" s="8"/>
      <c r="N108" s="8"/>
      <c r="O108" s="8"/>
      <c r="P108" s="53"/>
      <c r="Q108" s="8"/>
      <c r="R108" s="8"/>
      <c r="S108" s="8"/>
      <c r="T108" s="53"/>
      <c r="U108" s="8"/>
      <c r="V108" s="8"/>
      <c r="W108" s="8"/>
      <c r="X108" s="55"/>
      <c r="Y108" s="55"/>
      <c r="Z108" s="56"/>
    </row>
    <row r="109" spans="2:26" x14ac:dyDescent="0.25">
      <c r="B109" s="5"/>
      <c r="C109" s="16"/>
      <c r="D109" s="98" t="s">
        <v>90</v>
      </c>
      <c r="E109" s="5"/>
      <c r="F109" s="5"/>
      <c r="G109" s="110"/>
      <c r="H109" s="137" t="s">
        <v>23</v>
      </c>
      <c r="I109" s="8"/>
      <c r="J109" s="8"/>
      <c r="K109" s="8"/>
      <c r="L109" s="53"/>
      <c r="M109" s="8"/>
      <c r="N109" s="8"/>
      <c r="O109" s="8"/>
      <c r="P109" s="53"/>
      <c r="Q109" s="8"/>
      <c r="R109" s="8"/>
      <c r="S109" s="8"/>
      <c r="T109" s="53"/>
      <c r="U109" s="8"/>
      <c r="V109" s="8"/>
      <c r="W109" s="8"/>
      <c r="X109" s="55"/>
      <c r="Y109" s="106">
        <f>AVERAGE(Y107,Y104,Y100,Y95,Y90)</f>
        <v>5.8450549450549456</v>
      </c>
      <c r="Z109" s="106">
        <f>AVERAGE(Z107,Z104,Z100,Z95,Z90)</f>
        <v>39.000999000999002</v>
      </c>
    </row>
    <row r="110" spans="2:26" x14ac:dyDescent="0.25">
      <c r="B110" s="5"/>
      <c r="C110" s="16"/>
      <c r="D110" s="48" t="s">
        <v>19</v>
      </c>
      <c r="E110" s="5"/>
      <c r="F110" s="5"/>
      <c r="G110" s="110"/>
      <c r="H110" s="7" t="s">
        <v>23</v>
      </c>
      <c r="I110" s="8"/>
      <c r="J110" s="8"/>
      <c r="K110" s="8"/>
      <c r="L110" s="53"/>
      <c r="M110" s="8"/>
      <c r="N110" s="8"/>
      <c r="O110" s="8"/>
      <c r="P110" s="53"/>
      <c r="Q110" s="8"/>
      <c r="R110" s="8"/>
      <c r="S110" s="8"/>
      <c r="T110" s="53"/>
      <c r="U110" s="8"/>
      <c r="V110" s="8"/>
      <c r="W110" s="8"/>
      <c r="X110" s="55"/>
      <c r="Y110" s="55">
        <f>AVERAGE(Y105,Y101,Y96,Y91,Y86)</f>
        <v>5.8093939393939396</v>
      </c>
      <c r="Z110" s="55">
        <f>AVERAGE(Z105,Z101,Z96,Z91,Z86)</f>
        <v>32.787878787878789</v>
      </c>
    </row>
    <row r="111" spans="2:26" x14ac:dyDescent="0.25">
      <c r="B111" s="5"/>
      <c r="C111" s="16"/>
      <c r="D111" s="246" t="s">
        <v>130</v>
      </c>
      <c r="E111" s="5"/>
      <c r="F111" s="5"/>
      <c r="G111" s="110"/>
      <c r="H111" s="268" t="s">
        <v>23</v>
      </c>
      <c r="I111" s="8"/>
      <c r="J111" s="8"/>
      <c r="K111" s="8"/>
      <c r="L111" s="53"/>
      <c r="M111" s="8"/>
      <c r="N111" s="8"/>
      <c r="O111" s="8"/>
      <c r="P111" s="53"/>
      <c r="Q111" s="8"/>
      <c r="R111" s="8"/>
      <c r="S111" s="8"/>
      <c r="T111" s="53"/>
      <c r="U111" s="8"/>
      <c r="V111" s="8"/>
      <c r="W111" s="8"/>
      <c r="X111" s="55"/>
      <c r="Y111" s="255">
        <f>AVERAGE(Y102,Y97,Y92,Y87,Y83)</f>
        <v>5.3585714285714285</v>
      </c>
      <c r="Z111" s="255">
        <f>AVERAGE(Z102,Z97,Z92,Z87,Z83)</f>
        <v>33.19047619047619</v>
      </c>
    </row>
    <row r="112" spans="2:26" x14ac:dyDescent="0.25">
      <c r="B112" s="5"/>
      <c r="C112" s="16"/>
      <c r="D112" s="246" t="s">
        <v>153</v>
      </c>
      <c r="E112" s="5"/>
      <c r="F112" s="5"/>
      <c r="G112" s="110"/>
      <c r="H112" s="268" t="s">
        <v>23</v>
      </c>
      <c r="I112" s="8"/>
      <c r="J112" s="8"/>
      <c r="K112" s="8"/>
      <c r="L112" s="53"/>
      <c r="M112" s="8"/>
      <c r="N112" s="8"/>
      <c r="O112" s="8"/>
      <c r="P112" s="53"/>
      <c r="Q112" s="8"/>
      <c r="R112" s="8"/>
      <c r="S112" s="8"/>
      <c r="T112" s="53"/>
      <c r="U112" s="8"/>
      <c r="V112" s="8"/>
      <c r="W112" s="8"/>
      <c r="X112" s="55"/>
      <c r="Y112" s="255">
        <f>AVERAGE(Y98,Y93,Y88,Y84,Y82)</f>
        <v>5.6394805194805198</v>
      </c>
      <c r="Z112" s="255">
        <f>AVERAGE(Z98,Z93,Z88,Z84,Z82)</f>
        <v>35.090909090909093</v>
      </c>
    </row>
    <row r="113" spans="2:26" x14ac:dyDescent="0.25">
      <c r="B113" s="21"/>
      <c r="C113" s="21"/>
      <c r="D113" s="21"/>
      <c r="E113" s="21"/>
      <c r="F113" s="52"/>
      <c r="G113" s="110"/>
      <c r="H113" s="52"/>
      <c r="I113" s="13"/>
      <c r="J113" s="13"/>
      <c r="K113" s="13"/>
      <c r="L113" s="53"/>
      <c r="M113" s="13"/>
      <c r="N113" s="13"/>
      <c r="O113" s="13"/>
      <c r="P113" s="53"/>
      <c r="Q113" s="13"/>
      <c r="R113" s="13"/>
      <c r="S113" s="13"/>
      <c r="T113" s="53"/>
      <c r="U113" s="13"/>
      <c r="V113" s="13"/>
      <c r="W113" s="13"/>
      <c r="X113" s="55"/>
      <c r="Y113" s="108">
        <f>Y112-Y111</f>
        <v>0.28090909090909122</v>
      </c>
      <c r="Z113" s="108">
        <f>Z112-Z111</f>
        <v>1.9004329004329037</v>
      </c>
    </row>
    <row r="114" spans="2:26" x14ac:dyDescent="0.25">
      <c r="B114" s="21">
        <v>1</v>
      </c>
      <c r="C114" s="421" t="s">
        <v>66</v>
      </c>
      <c r="D114" s="420" t="s">
        <v>153</v>
      </c>
      <c r="E114" s="421">
        <v>6</v>
      </c>
      <c r="F114" s="421">
        <v>18</v>
      </c>
      <c r="G114" s="426">
        <f t="shared" si="0"/>
        <v>18</v>
      </c>
      <c r="H114" s="427" t="s">
        <v>24</v>
      </c>
      <c r="I114" s="423"/>
      <c r="J114" s="423"/>
      <c r="K114" s="423">
        <v>1</v>
      </c>
      <c r="L114" s="424">
        <f t="shared" si="1"/>
        <v>5.5555555555555554</v>
      </c>
      <c r="M114" s="423">
        <v>4</v>
      </c>
      <c r="N114" s="423">
        <v>3</v>
      </c>
      <c r="O114" s="423">
        <v>4</v>
      </c>
      <c r="P114" s="424">
        <f t="shared" si="2"/>
        <v>61.111111111111114</v>
      </c>
      <c r="Q114" s="423">
        <v>3</v>
      </c>
      <c r="R114" s="423">
        <v>1</v>
      </c>
      <c r="S114" s="423">
        <v>1</v>
      </c>
      <c r="T114" s="424">
        <f t="shared" si="3"/>
        <v>27.777777777777779</v>
      </c>
      <c r="U114" s="423">
        <v>1</v>
      </c>
      <c r="V114" s="423"/>
      <c r="W114" s="423"/>
      <c r="X114" s="424">
        <f t="shared" si="6"/>
        <v>5.5555555555555554</v>
      </c>
      <c r="Y114" s="424">
        <f t="shared" si="4"/>
        <v>5.8888888888888893</v>
      </c>
      <c r="Z114" s="425">
        <f t="shared" si="5"/>
        <v>33.333333333333336</v>
      </c>
    </row>
    <row r="115" spans="2:26" x14ac:dyDescent="0.25">
      <c r="B115" s="21">
        <v>2</v>
      </c>
      <c r="C115" s="263" t="s">
        <v>66</v>
      </c>
      <c r="D115" s="260" t="s">
        <v>130</v>
      </c>
      <c r="E115" s="269">
        <v>6</v>
      </c>
      <c r="F115" s="310">
        <v>14</v>
      </c>
      <c r="G115" s="67">
        <f t="shared" si="0"/>
        <v>14</v>
      </c>
      <c r="H115" s="263" t="s">
        <v>24</v>
      </c>
      <c r="I115" s="328"/>
      <c r="J115" s="328"/>
      <c r="K115" s="309">
        <v>1</v>
      </c>
      <c r="L115" s="369">
        <f t="shared" si="1"/>
        <v>7.1428571428571432</v>
      </c>
      <c r="M115" s="309">
        <v>5</v>
      </c>
      <c r="N115" s="309">
        <v>1</v>
      </c>
      <c r="O115" s="309">
        <v>4</v>
      </c>
      <c r="P115" s="369">
        <f t="shared" si="2"/>
        <v>71.428571428571431</v>
      </c>
      <c r="Q115" s="309">
        <v>3</v>
      </c>
      <c r="R115" s="328"/>
      <c r="S115" s="328"/>
      <c r="T115" s="369">
        <f t="shared" si="3"/>
        <v>21.428571428571427</v>
      </c>
      <c r="U115" s="328"/>
      <c r="V115" s="328"/>
      <c r="W115" s="328"/>
      <c r="X115" s="255">
        <f t="shared" si="6"/>
        <v>0</v>
      </c>
      <c r="Y115" s="255">
        <f t="shared" si="4"/>
        <v>5.2142857142857144</v>
      </c>
      <c r="Z115" s="256">
        <f t="shared" si="5"/>
        <v>21.428571428571427</v>
      </c>
    </row>
    <row r="116" spans="2:26" x14ac:dyDescent="0.25">
      <c r="B116" s="21"/>
      <c r="C116" s="263" t="s">
        <v>66</v>
      </c>
      <c r="D116" s="260" t="s">
        <v>153</v>
      </c>
      <c r="E116" s="269">
        <v>7</v>
      </c>
      <c r="F116" s="310">
        <v>14</v>
      </c>
      <c r="G116" s="67">
        <f t="shared" si="0"/>
        <v>14</v>
      </c>
      <c r="H116" s="263" t="s">
        <v>24</v>
      </c>
      <c r="I116" s="328"/>
      <c r="J116" s="328"/>
      <c r="K116" s="309">
        <v>4</v>
      </c>
      <c r="L116" s="369">
        <f t="shared" si="1"/>
        <v>28.571428571428573</v>
      </c>
      <c r="M116" s="309">
        <v>2</v>
      </c>
      <c r="N116" s="309">
        <v>3</v>
      </c>
      <c r="O116" s="309">
        <v>2</v>
      </c>
      <c r="P116" s="369">
        <f t="shared" si="2"/>
        <v>50</v>
      </c>
      <c r="Q116" s="309"/>
      <c r="R116" s="328">
        <v>3</v>
      </c>
      <c r="S116" s="328"/>
      <c r="T116" s="369">
        <f t="shared" si="3"/>
        <v>21.428571428571427</v>
      </c>
      <c r="U116" s="328"/>
      <c r="V116" s="328"/>
      <c r="W116" s="328"/>
      <c r="X116" s="255">
        <f t="shared" si="6"/>
        <v>0</v>
      </c>
      <c r="Y116" s="255">
        <f t="shared" si="4"/>
        <v>5.0714285714285712</v>
      </c>
      <c r="Z116" s="256">
        <f t="shared" si="5"/>
        <v>21.428571428571427</v>
      </c>
    </row>
    <row r="117" spans="2:26" x14ac:dyDescent="0.25">
      <c r="B117" s="21"/>
      <c r="C117" s="177"/>
      <c r="D117" s="408"/>
      <c r="E117" s="17"/>
      <c r="F117" s="418"/>
      <c r="G117" s="110"/>
      <c r="H117" s="177"/>
      <c r="I117" s="411"/>
      <c r="J117" s="411"/>
      <c r="K117" s="412"/>
      <c r="L117" s="402"/>
      <c r="M117" s="412"/>
      <c r="N117" s="412"/>
      <c r="O117" s="412"/>
      <c r="P117" s="402"/>
      <c r="Q117" s="412"/>
      <c r="R117" s="411"/>
      <c r="S117" s="411"/>
      <c r="T117" s="402"/>
      <c r="U117" s="411"/>
      <c r="V117" s="411"/>
      <c r="W117" s="411"/>
      <c r="X117" s="151"/>
      <c r="Y117" s="108">
        <f>Y116-Y115</f>
        <v>-0.14285714285714324</v>
      </c>
      <c r="Z117" s="108">
        <f>Z116-Z115</f>
        <v>0</v>
      </c>
    </row>
    <row r="118" spans="2:26" x14ac:dyDescent="0.25">
      <c r="B118" s="5">
        <v>3</v>
      </c>
      <c r="C118" s="6" t="s">
        <v>66</v>
      </c>
      <c r="D118" s="48" t="s">
        <v>19</v>
      </c>
      <c r="E118" s="5">
        <v>6</v>
      </c>
      <c r="F118" s="5">
        <v>14</v>
      </c>
      <c r="G118" s="4">
        <f t="shared" si="0"/>
        <v>14</v>
      </c>
      <c r="H118" s="6" t="s">
        <v>24</v>
      </c>
      <c r="I118" s="8"/>
      <c r="J118" s="8"/>
      <c r="K118" s="8">
        <v>2</v>
      </c>
      <c r="L118" s="53">
        <f t="shared" si="1"/>
        <v>14.285714285714286</v>
      </c>
      <c r="M118" s="8">
        <v>1</v>
      </c>
      <c r="N118" s="8">
        <v>3</v>
      </c>
      <c r="O118" s="8">
        <v>2</v>
      </c>
      <c r="P118" s="53">
        <f t="shared" si="2"/>
        <v>42.857142857142854</v>
      </c>
      <c r="Q118" s="8"/>
      <c r="R118" s="8">
        <v>4</v>
      </c>
      <c r="S118" s="8">
        <v>2</v>
      </c>
      <c r="T118" s="53">
        <f t="shared" si="3"/>
        <v>42.857142857142854</v>
      </c>
      <c r="U118" s="8"/>
      <c r="V118" s="8"/>
      <c r="W118" s="8"/>
      <c r="X118" s="55">
        <f t="shared" si="6"/>
        <v>0</v>
      </c>
      <c r="Y118" s="55">
        <f t="shared" si="4"/>
        <v>6.2142857142857144</v>
      </c>
      <c r="Z118" s="56">
        <f t="shared" si="5"/>
        <v>42.857142857142854</v>
      </c>
    </row>
    <row r="119" spans="2:26" x14ac:dyDescent="0.25">
      <c r="B119" s="5"/>
      <c r="C119" s="263" t="s">
        <v>66</v>
      </c>
      <c r="D119" s="246" t="s">
        <v>130</v>
      </c>
      <c r="E119" s="269">
        <v>7</v>
      </c>
      <c r="F119" s="269">
        <v>14</v>
      </c>
      <c r="G119" s="67">
        <f t="shared" si="0"/>
        <v>14</v>
      </c>
      <c r="H119" s="263" t="s">
        <v>24</v>
      </c>
      <c r="I119" s="264"/>
      <c r="J119" s="264">
        <v>1</v>
      </c>
      <c r="K119" s="264"/>
      <c r="L119" s="369">
        <f t="shared" si="1"/>
        <v>7.1428571428571432</v>
      </c>
      <c r="M119" s="264">
        <v>3</v>
      </c>
      <c r="N119" s="264">
        <v>2</v>
      </c>
      <c r="O119" s="264">
        <v>2</v>
      </c>
      <c r="P119" s="369">
        <f t="shared" si="2"/>
        <v>50</v>
      </c>
      <c r="Q119" s="264">
        <v>2</v>
      </c>
      <c r="R119" s="264">
        <v>2</v>
      </c>
      <c r="S119" s="264">
        <v>1</v>
      </c>
      <c r="T119" s="369">
        <f t="shared" si="3"/>
        <v>35.714285714285715</v>
      </c>
      <c r="U119" s="264">
        <v>1</v>
      </c>
      <c r="V119" s="264"/>
      <c r="W119" s="264"/>
      <c r="X119" s="255">
        <f t="shared" si="6"/>
        <v>7.1428571428571432</v>
      </c>
      <c r="Y119" s="255">
        <f t="shared" si="4"/>
        <v>6.0714285714285712</v>
      </c>
      <c r="Z119" s="256">
        <f t="shared" si="5"/>
        <v>42.857142857142861</v>
      </c>
    </row>
    <row r="120" spans="2:26" x14ac:dyDescent="0.25">
      <c r="B120" s="5"/>
      <c r="C120" s="263" t="s">
        <v>66</v>
      </c>
      <c r="D120" s="246" t="s">
        <v>153</v>
      </c>
      <c r="E120" s="269">
        <v>8</v>
      </c>
      <c r="F120" s="269">
        <v>14</v>
      </c>
      <c r="G120" s="67">
        <f t="shared" si="0"/>
        <v>14</v>
      </c>
      <c r="H120" s="263" t="s">
        <v>24</v>
      </c>
      <c r="I120" s="264"/>
      <c r="J120" s="264"/>
      <c r="K120" s="264">
        <v>3</v>
      </c>
      <c r="L120" s="369">
        <f t="shared" si="1"/>
        <v>21.428571428571427</v>
      </c>
      <c r="M120" s="264">
        <v>2</v>
      </c>
      <c r="N120" s="264">
        <v>2</v>
      </c>
      <c r="O120" s="264">
        <v>2</v>
      </c>
      <c r="P120" s="369">
        <f t="shared" si="2"/>
        <v>42.857142857142854</v>
      </c>
      <c r="Q120" s="264">
        <v>2</v>
      </c>
      <c r="R120" s="264">
        <v>2</v>
      </c>
      <c r="S120" s="264">
        <v>1</v>
      </c>
      <c r="T120" s="369">
        <f t="shared" si="3"/>
        <v>35.714285714285715</v>
      </c>
      <c r="U120" s="264"/>
      <c r="V120" s="264"/>
      <c r="W120" s="264"/>
      <c r="X120" s="255">
        <f t="shared" si="6"/>
        <v>0</v>
      </c>
      <c r="Y120" s="255">
        <f t="shared" si="4"/>
        <v>5.5714285714285712</v>
      </c>
      <c r="Z120" s="256">
        <f t="shared" si="5"/>
        <v>35.714285714285715</v>
      </c>
    </row>
    <row r="121" spans="2:26" x14ac:dyDescent="0.25">
      <c r="B121" s="5"/>
      <c r="C121" s="6"/>
      <c r="D121" s="48"/>
      <c r="E121" s="5"/>
      <c r="F121" s="5"/>
      <c r="G121" s="67"/>
      <c r="H121" s="6"/>
      <c r="I121" s="8"/>
      <c r="J121" s="8"/>
      <c r="K121" s="8"/>
      <c r="L121" s="53"/>
      <c r="M121" s="8"/>
      <c r="N121" s="8"/>
      <c r="O121" s="8"/>
      <c r="P121" s="53"/>
      <c r="Q121" s="8"/>
      <c r="R121" s="8"/>
      <c r="S121" s="8"/>
      <c r="T121" s="53"/>
      <c r="U121" s="8"/>
      <c r="V121" s="8"/>
      <c r="W121" s="8"/>
      <c r="X121" s="55"/>
      <c r="Y121" s="108">
        <f>Y119-Y118</f>
        <v>-0.14285714285714324</v>
      </c>
      <c r="Z121" s="108">
        <f>Z119-Z118</f>
        <v>0</v>
      </c>
    </row>
    <row r="122" spans="2:26" x14ac:dyDescent="0.25">
      <c r="B122" s="5">
        <v>4</v>
      </c>
      <c r="C122" s="117" t="s">
        <v>66</v>
      </c>
      <c r="D122" s="98" t="s">
        <v>90</v>
      </c>
      <c r="E122" s="182">
        <v>6</v>
      </c>
      <c r="F122" s="185">
        <v>11</v>
      </c>
      <c r="G122" s="67">
        <f t="shared" si="0"/>
        <v>11</v>
      </c>
      <c r="H122" s="184" t="s">
        <v>25</v>
      </c>
      <c r="I122" s="180"/>
      <c r="J122" s="180">
        <v>1</v>
      </c>
      <c r="K122" s="180">
        <v>3</v>
      </c>
      <c r="L122" s="187">
        <f t="shared" ref="L122" si="85">SUM(I122:K122)*100/G122</f>
        <v>36.363636363636367</v>
      </c>
      <c r="M122" s="180">
        <v>2</v>
      </c>
      <c r="N122" s="180"/>
      <c r="O122" s="180">
        <v>3</v>
      </c>
      <c r="P122" s="187">
        <f t="shared" ref="P122" si="86">SUM(M122:O122)*100/G122</f>
        <v>45.454545454545453</v>
      </c>
      <c r="Q122" s="180">
        <v>1</v>
      </c>
      <c r="R122" s="180">
        <v>1</v>
      </c>
      <c r="S122" s="180"/>
      <c r="T122" s="187">
        <f t="shared" ref="T122" si="87">SUM(Q122:S122)*100/G122</f>
        <v>18.181818181818183</v>
      </c>
      <c r="U122" s="180"/>
      <c r="V122" s="180"/>
      <c r="W122" s="186"/>
      <c r="X122" s="121">
        <f>SUM(U122:W122)*100/G122</f>
        <v>0</v>
      </c>
      <c r="Y122" s="106">
        <f t="shared" si="4"/>
        <v>4.7272727272727275</v>
      </c>
      <c r="Z122" s="107">
        <f t="shared" si="5"/>
        <v>18.181818181818183</v>
      </c>
    </row>
    <row r="123" spans="2:26" x14ac:dyDescent="0.25">
      <c r="B123" s="5"/>
      <c r="C123" s="6" t="s">
        <v>66</v>
      </c>
      <c r="D123" s="48" t="s">
        <v>19</v>
      </c>
      <c r="E123" s="5">
        <v>7</v>
      </c>
      <c r="F123" s="5">
        <v>10</v>
      </c>
      <c r="G123" s="4">
        <f t="shared" si="0"/>
        <v>10</v>
      </c>
      <c r="H123" s="6" t="s">
        <v>25</v>
      </c>
      <c r="I123" s="8"/>
      <c r="J123" s="8"/>
      <c r="K123" s="8">
        <v>4</v>
      </c>
      <c r="L123" s="53">
        <f t="shared" si="1"/>
        <v>40</v>
      </c>
      <c r="M123" s="8">
        <v>1</v>
      </c>
      <c r="N123" s="8">
        <v>1</v>
      </c>
      <c r="O123" s="8">
        <v>2</v>
      </c>
      <c r="P123" s="53">
        <f t="shared" si="2"/>
        <v>40</v>
      </c>
      <c r="Q123" s="8">
        <v>1</v>
      </c>
      <c r="R123" s="8">
        <v>1</v>
      </c>
      <c r="S123" s="8"/>
      <c r="T123" s="53">
        <f t="shared" si="3"/>
        <v>20</v>
      </c>
      <c r="U123" s="8"/>
      <c r="V123" s="8"/>
      <c r="W123" s="8"/>
      <c r="X123" s="175">
        <f t="shared" ref="X123:X144" si="88">SUM(U123:W123)*100/G123</f>
        <v>0</v>
      </c>
      <c r="Y123" s="55">
        <f t="shared" si="4"/>
        <v>4.8</v>
      </c>
      <c r="Z123" s="56">
        <f t="shared" si="5"/>
        <v>20</v>
      </c>
    </row>
    <row r="124" spans="2:26" x14ac:dyDescent="0.25">
      <c r="B124" s="5"/>
      <c r="C124" s="263" t="s">
        <v>66</v>
      </c>
      <c r="D124" s="246" t="s">
        <v>130</v>
      </c>
      <c r="E124" s="269">
        <v>8</v>
      </c>
      <c r="F124" s="269">
        <v>10</v>
      </c>
      <c r="G124" s="67">
        <f t="shared" si="0"/>
        <v>10</v>
      </c>
      <c r="H124" s="263" t="s">
        <v>25</v>
      </c>
      <c r="I124" s="264"/>
      <c r="J124" s="264">
        <v>1</v>
      </c>
      <c r="K124" s="264">
        <v>2</v>
      </c>
      <c r="L124" s="369">
        <f t="shared" si="1"/>
        <v>30</v>
      </c>
      <c r="M124" s="264">
        <v>3</v>
      </c>
      <c r="N124" s="264"/>
      <c r="O124" s="264">
        <v>3</v>
      </c>
      <c r="P124" s="369">
        <f t="shared" si="2"/>
        <v>60</v>
      </c>
      <c r="Q124" s="264"/>
      <c r="R124" s="264">
        <v>1</v>
      </c>
      <c r="S124" s="264"/>
      <c r="T124" s="369">
        <f t="shared" si="3"/>
        <v>10</v>
      </c>
      <c r="U124" s="264"/>
      <c r="V124" s="264"/>
      <c r="W124" s="264"/>
      <c r="X124" s="265">
        <f t="shared" si="88"/>
        <v>0</v>
      </c>
      <c r="Y124" s="255">
        <f t="shared" si="4"/>
        <v>4.5999999999999996</v>
      </c>
      <c r="Z124" s="256">
        <f t="shared" si="5"/>
        <v>10</v>
      </c>
    </row>
    <row r="125" spans="2:26" x14ac:dyDescent="0.25">
      <c r="B125" s="5"/>
      <c r="C125" s="263" t="s">
        <v>66</v>
      </c>
      <c r="D125" s="246" t="s">
        <v>153</v>
      </c>
      <c r="E125" s="269">
        <v>9</v>
      </c>
      <c r="F125" s="269">
        <v>10</v>
      </c>
      <c r="G125" s="67">
        <f t="shared" si="0"/>
        <v>10</v>
      </c>
      <c r="H125" s="263" t="s">
        <v>25</v>
      </c>
      <c r="I125" s="264"/>
      <c r="J125" s="264"/>
      <c r="K125" s="264">
        <v>5</v>
      </c>
      <c r="L125" s="369">
        <f t="shared" si="1"/>
        <v>50</v>
      </c>
      <c r="M125" s="264">
        <v>1</v>
      </c>
      <c r="N125" s="264">
        <v>1</v>
      </c>
      <c r="O125" s="264"/>
      <c r="P125" s="369">
        <f t="shared" si="2"/>
        <v>20</v>
      </c>
      <c r="Q125" s="264">
        <v>2</v>
      </c>
      <c r="R125" s="264"/>
      <c r="S125" s="264">
        <v>1</v>
      </c>
      <c r="T125" s="369">
        <f t="shared" si="3"/>
        <v>30</v>
      </c>
      <c r="U125" s="264"/>
      <c r="V125" s="264"/>
      <c r="W125" s="264"/>
      <c r="X125" s="265">
        <f t="shared" si="88"/>
        <v>0</v>
      </c>
      <c r="Y125" s="255">
        <f t="shared" si="4"/>
        <v>4.7</v>
      </c>
      <c r="Z125" s="256">
        <f t="shared" si="5"/>
        <v>30</v>
      </c>
    </row>
    <row r="126" spans="2:26" x14ac:dyDescent="0.25">
      <c r="B126" s="5"/>
      <c r="C126" s="6"/>
      <c r="D126" s="48"/>
      <c r="E126" s="5"/>
      <c r="F126" s="5"/>
      <c r="G126" s="110"/>
      <c r="H126" s="6"/>
      <c r="I126" s="8"/>
      <c r="J126" s="8"/>
      <c r="K126" s="8"/>
      <c r="L126" s="53"/>
      <c r="M126" s="8"/>
      <c r="N126" s="8"/>
      <c r="O126" s="8"/>
      <c r="P126" s="53"/>
      <c r="Q126" s="8"/>
      <c r="R126" s="8"/>
      <c r="S126" s="8"/>
      <c r="T126" s="53"/>
      <c r="U126" s="8"/>
      <c r="V126" s="8"/>
      <c r="W126" s="8"/>
      <c r="X126" s="175"/>
      <c r="Y126" s="108">
        <f>Y125-Y124</f>
        <v>0.10000000000000053</v>
      </c>
      <c r="Z126" s="108">
        <f>Z125-Z124</f>
        <v>20</v>
      </c>
    </row>
    <row r="127" spans="2:26" x14ac:dyDescent="0.25">
      <c r="B127" s="5">
        <v>5</v>
      </c>
      <c r="C127" s="117" t="s">
        <v>66</v>
      </c>
      <c r="D127" s="98" t="s">
        <v>90</v>
      </c>
      <c r="E127" s="182">
        <v>7</v>
      </c>
      <c r="F127" s="182">
        <v>11</v>
      </c>
      <c r="G127" s="67">
        <f t="shared" si="0"/>
        <v>11</v>
      </c>
      <c r="H127" s="104" t="s">
        <v>25</v>
      </c>
      <c r="I127" s="147"/>
      <c r="J127" s="147"/>
      <c r="K127" s="147"/>
      <c r="L127" s="121">
        <f t="shared" ref="L127" si="89">SUM(I127:K127)*100/G127</f>
        <v>0</v>
      </c>
      <c r="M127" s="147"/>
      <c r="N127" s="147">
        <v>3</v>
      </c>
      <c r="O127" s="147">
        <v>2</v>
      </c>
      <c r="P127" s="121">
        <f t="shared" ref="P127" si="90">SUM(M127:O127)*100/G127</f>
        <v>45.454545454545453</v>
      </c>
      <c r="Q127" s="147">
        <v>3</v>
      </c>
      <c r="R127" s="147">
        <v>1</v>
      </c>
      <c r="S127" s="147">
        <v>2</v>
      </c>
      <c r="T127" s="121">
        <f t="shared" ref="T127" si="91">SUM(Q127:S127)*100/G127</f>
        <v>54.545454545454547</v>
      </c>
      <c r="U127" s="147"/>
      <c r="V127" s="147"/>
      <c r="W127" s="147"/>
      <c r="X127" s="121">
        <f t="shared" si="88"/>
        <v>0</v>
      </c>
      <c r="Y127" s="106">
        <f t="shared" ref="Y127" si="92">((1*I127)+(2*J127)+(3*K127)+(4*M127)+(5*N127)+(6*O127)+(7*Q127)+(8*R127)+(9*S127)+(10*U127)+(11*V127)+(12*W127))/G127</f>
        <v>6.7272727272727275</v>
      </c>
      <c r="Z127" s="107">
        <f t="shared" ref="Z127" si="93">T127+X127</f>
        <v>54.545454545454547</v>
      </c>
    </row>
    <row r="128" spans="2:26" x14ac:dyDescent="0.25">
      <c r="B128" s="5"/>
      <c r="C128" s="6" t="s">
        <v>66</v>
      </c>
      <c r="D128" s="48" t="s">
        <v>19</v>
      </c>
      <c r="E128" s="5">
        <v>8</v>
      </c>
      <c r="F128" s="5">
        <v>12</v>
      </c>
      <c r="G128" s="4">
        <f t="shared" si="0"/>
        <v>12</v>
      </c>
      <c r="H128" s="6" t="s">
        <v>25</v>
      </c>
      <c r="I128" s="8"/>
      <c r="J128" s="8"/>
      <c r="K128" s="8">
        <v>1</v>
      </c>
      <c r="L128" s="53">
        <f t="shared" si="1"/>
        <v>8.3333333333333339</v>
      </c>
      <c r="M128" s="8">
        <v>1</v>
      </c>
      <c r="N128" s="8">
        <v>2</v>
      </c>
      <c r="O128" s="8">
        <v>2</v>
      </c>
      <c r="P128" s="53">
        <f t="shared" si="2"/>
        <v>41.666666666666664</v>
      </c>
      <c r="Q128" s="8">
        <v>4</v>
      </c>
      <c r="R128" s="8">
        <v>1</v>
      </c>
      <c r="S128" s="8">
        <v>1</v>
      </c>
      <c r="T128" s="53">
        <f t="shared" si="3"/>
        <v>50</v>
      </c>
      <c r="U128" s="8"/>
      <c r="V128" s="8"/>
      <c r="W128" s="8"/>
      <c r="X128" s="175">
        <f t="shared" si="88"/>
        <v>0</v>
      </c>
      <c r="Y128" s="55">
        <f>((1*I128)+(2*J128)+(3*K128)+(4*M128)+(5*N128)+(6*O128)+(7*Q128)+(8*R128)+(9*S128)+(10*U128)+(11*V128)+(12*W128))/G128</f>
        <v>6.166666666666667</v>
      </c>
      <c r="Z128" s="56">
        <f t="shared" si="5"/>
        <v>50</v>
      </c>
    </row>
    <row r="129" spans="2:26" x14ac:dyDescent="0.25">
      <c r="B129" s="5"/>
      <c r="C129" s="263" t="s">
        <v>66</v>
      </c>
      <c r="D129" s="246" t="s">
        <v>130</v>
      </c>
      <c r="E129" s="269">
        <v>9</v>
      </c>
      <c r="F129" s="269">
        <v>12</v>
      </c>
      <c r="G129" s="67">
        <f t="shared" si="0"/>
        <v>12</v>
      </c>
      <c r="H129" s="263" t="s">
        <v>25</v>
      </c>
      <c r="I129" s="264"/>
      <c r="J129" s="264"/>
      <c r="K129" s="264"/>
      <c r="L129" s="369">
        <f t="shared" si="1"/>
        <v>0</v>
      </c>
      <c r="M129" s="264">
        <v>2</v>
      </c>
      <c r="N129" s="264">
        <v>2</v>
      </c>
      <c r="O129" s="264">
        <v>3</v>
      </c>
      <c r="P129" s="369">
        <f t="shared" si="2"/>
        <v>58.333333333333336</v>
      </c>
      <c r="Q129" s="264">
        <v>1</v>
      </c>
      <c r="R129" s="264">
        <v>2</v>
      </c>
      <c r="S129" s="264">
        <v>1</v>
      </c>
      <c r="T129" s="369">
        <f t="shared" si="3"/>
        <v>33.333333333333336</v>
      </c>
      <c r="U129" s="264">
        <v>1</v>
      </c>
      <c r="V129" s="264"/>
      <c r="W129" s="264"/>
      <c r="X129" s="265">
        <f t="shared" si="88"/>
        <v>8.3333333333333339</v>
      </c>
      <c r="Y129" s="255">
        <f>((1*I129)+(2*J129)+(3*K129)+(4*M129)+(5*N129)+(6*O129)+(7*Q129)+(8*R129)+(9*S129)+(10*U129)+(11*V129)+(12*W129))/G129</f>
        <v>6.5</v>
      </c>
      <c r="Z129" s="256">
        <f t="shared" si="5"/>
        <v>41.666666666666671</v>
      </c>
    </row>
    <row r="130" spans="2:26" x14ac:dyDescent="0.25">
      <c r="B130" s="5"/>
      <c r="C130" s="263" t="s">
        <v>66</v>
      </c>
      <c r="D130" s="246" t="s">
        <v>153</v>
      </c>
      <c r="E130" s="269">
        <v>10</v>
      </c>
      <c r="F130" s="269">
        <v>11</v>
      </c>
      <c r="G130" s="67">
        <f t="shared" si="0"/>
        <v>11</v>
      </c>
      <c r="H130" s="263" t="s">
        <v>25</v>
      </c>
      <c r="I130" s="264"/>
      <c r="J130" s="264"/>
      <c r="K130" s="264">
        <v>1</v>
      </c>
      <c r="L130" s="369">
        <f t="shared" si="1"/>
        <v>9.0909090909090917</v>
      </c>
      <c r="M130" s="264">
        <v>1</v>
      </c>
      <c r="N130" s="264">
        <v>2</v>
      </c>
      <c r="O130" s="264">
        <v>1</v>
      </c>
      <c r="P130" s="369">
        <f t="shared" si="2"/>
        <v>36.363636363636367</v>
      </c>
      <c r="Q130" s="264">
        <v>3</v>
      </c>
      <c r="R130" s="264">
        <v>2</v>
      </c>
      <c r="S130" s="264"/>
      <c r="T130" s="369">
        <f t="shared" si="3"/>
        <v>45.454545454545453</v>
      </c>
      <c r="U130" s="264">
        <v>1</v>
      </c>
      <c r="V130" s="264"/>
      <c r="W130" s="264"/>
      <c r="X130" s="265">
        <f t="shared" si="88"/>
        <v>9.0909090909090917</v>
      </c>
      <c r="Y130" s="255">
        <f>((1*I130)+(2*J130)+(3*K130)+(4*M130)+(5*N130)+(6*O130)+(7*Q130)+(8*R130)+(9*S130)+(10*U130)+(11*V130)+(12*W130))/G130</f>
        <v>6.3636363636363633</v>
      </c>
      <c r="Z130" s="256">
        <f t="shared" si="5"/>
        <v>54.545454545454547</v>
      </c>
    </row>
    <row r="131" spans="2:26" x14ac:dyDescent="0.25">
      <c r="B131" s="5"/>
      <c r="C131" s="6"/>
      <c r="D131" s="48"/>
      <c r="E131" s="5"/>
      <c r="F131" s="5"/>
      <c r="G131" s="110"/>
      <c r="H131" s="6"/>
      <c r="I131" s="8"/>
      <c r="J131" s="8"/>
      <c r="K131" s="8"/>
      <c r="L131" s="53"/>
      <c r="M131" s="8"/>
      <c r="N131" s="8"/>
      <c r="O131" s="8"/>
      <c r="P131" s="53"/>
      <c r="Q131" s="8"/>
      <c r="R131" s="8"/>
      <c r="S131" s="8"/>
      <c r="T131" s="53"/>
      <c r="U131" s="8"/>
      <c r="V131" s="8"/>
      <c r="W131" s="8"/>
      <c r="X131" s="175"/>
      <c r="Y131" s="108">
        <f>Y130-Y129</f>
        <v>-0.13636363636363669</v>
      </c>
      <c r="Z131" s="108">
        <f>Z130-Z129</f>
        <v>12.878787878787875</v>
      </c>
    </row>
    <row r="132" spans="2:26" x14ac:dyDescent="0.25">
      <c r="B132" s="5">
        <v>6</v>
      </c>
      <c r="C132" s="117" t="s">
        <v>66</v>
      </c>
      <c r="D132" s="98" t="s">
        <v>90</v>
      </c>
      <c r="E132" s="182">
        <v>8</v>
      </c>
      <c r="F132" s="182">
        <v>11</v>
      </c>
      <c r="G132" s="67">
        <f t="shared" si="0"/>
        <v>11</v>
      </c>
      <c r="H132" s="104" t="s">
        <v>25</v>
      </c>
      <c r="I132" s="147"/>
      <c r="J132" s="147"/>
      <c r="K132" s="147"/>
      <c r="L132" s="121">
        <v>2</v>
      </c>
      <c r="M132" s="147">
        <v>3</v>
      </c>
      <c r="N132" s="147">
        <v>2</v>
      </c>
      <c r="O132" s="147">
        <v>3</v>
      </c>
      <c r="P132" s="121">
        <f t="shared" ref="P132" si="94">SUM(M132:O132)*100/G132</f>
        <v>72.727272727272734</v>
      </c>
      <c r="Q132" s="147"/>
      <c r="R132" s="147">
        <v>2</v>
      </c>
      <c r="S132" s="147"/>
      <c r="T132" s="121">
        <f t="shared" ref="T132" si="95">SUM(Q132:S132)*100/G132</f>
        <v>18.181818181818183</v>
      </c>
      <c r="U132" s="147">
        <v>1</v>
      </c>
      <c r="V132" s="147"/>
      <c r="W132" s="147"/>
      <c r="X132" s="121">
        <f t="shared" si="88"/>
        <v>9.0909090909090917</v>
      </c>
      <c r="Y132" s="106">
        <f t="shared" ref="Y132" si="96">((1*I132)+(2*J132)+(3*K132)+(4*M132)+(5*N132)+(6*O132)+(7*Q132)+(8*R132)+(9*S132)+(10*U132)+(11*V132)+(12*W132))/G132</f>
        <v>6</v>
      </c>
      <c r="Z132" s="107">
        <f t="shared" ref="Z132" si="97">T132+X132</f>
        <v>27.272727272727273</v>
      </c>
    </row>
    <row r="133" spans="2:26" x14ac:dyDescent="0.25">
      <c r="B133" s="5"/>
      <c r="C133" s="6" t="s">
        <v>66</v>
      </c>
      <c r="D133" s="48" t="s">
        <v>19</v>
      </c>
      <c r="E133" s="5">
        <v>9</v>
      </c>
      <c r="F133" s="5">
        <v>11</v>
      </c>
      <c r="G133" s="4">
        <f t="shared" si="0"/>
        <v>11</v>
      </c>
      <c r="H133" s="6" t="s">
        <v>25</v>
      </c>
      <c r="I133" s="8"/>
      <c r="J133" s="8"/>
      <c r="K133" s="8"/>
      <c r="L133" s="53">
        <f t="shared" si="1"/>
        <v>0</v>
      </c>
      <c r="M133" s="8">
        <v>3</v>
      </c>
      <c r="N133" s="8"/>
      <c r="O133" s="8">
        <v>4</v>
      </c>
      <c r="P133" s="53">
        <f t="shared" si="2"/>
        <v>63.636363636363633</v>
      </c>
      <c r="Q133" s="8">
        <v>1</v>
      </c>
      <c r="R133" s="8"/>
      <c r="S133" s="8">
        <v>2</v>
      </c>
      <c r="T133" s="53">
        <f t="shared" si="3"/>
        <v>27.272727272727273</v>
      </c>
      <c r="U133" s="8">
        <v>1</v>
      </c>
      <c r="V133" s="8"/>
      <c r="W133" s="8"/>
      <c r="X133" s="175">
        <f t="shared" si="88"/>
        <v>9.0909090909090917</v>
      </c>
      <c r="Y133" s="55">
        <f t="shared" si="4"/>
        <v>6.4545454545454541</v>
      </c>
      <c r="Z133" s="56">
        <f t="shared" si="5"/>
        <v>36.363636363636367</v>
      </c>
    </row>
    <row r="134" spans="2:26" x14ac:dyDescent="0.25">
      <c r="B134" s="5"/>
      <c r="C134" s="263" t="s">
        <v>66</v>
      </c>
      <c r="D134" s="246" t="s">
        <v>130</v>
      </c>
      <c r="E134" s="269">
        <v>10</v>
      </c>
      <c r="F134" s="269">
        <v>10</v>
      </c>
      <c r="G134" s="67">
        <f t="shared" si="0"/>
        <v>10</v>
      </c>
      <c r="H134" s="263" t="s">
        <v>25</v>
      </c>
      <c r="I134" s="264"/>
      <c r="J134" s="264">
        <v>1</v>
      </c>
      <c r="K134" s="264">
        <v>1</v>
      </c>
      <c r="L134" s="369">
        <f t="shared" si="1"/>
        <v>20</v>
      </c>
      <c r="M134" s="264">
        <v>1</v>
      </c>
      <c r="N134" s="264">
        <v>2</v>
      </c>
      <c r="O134" s="264">
        <v>2</v>
      </c>
      <c r="P134" s="369">
        <f t="shared" si="2"/>
        <v>50</v>
      </c>
      <c r="Q134" s="264"/>
      <c r="R134" s="264">
        <v>1</v>
      </c>
      <c r="S134" s="264">
        <v>1</v>
      </c>
      <c r="T134" s="369">
        <f t="shared" si="3"/>
        <v>20</v>
      </c>
      <c r="U134" s="264">
        <v>1</v>
      </c>
      <c r="V134" s="264"/>
      <c r="W134" s="264"/>
      <c r="X134" s="265">
        <f t="shared" si="88"/>
        <v>10</v>
      </c>
      <c r="Y134" s="255">
        <f t="shared" si="4"/>
        <v>5.8</v>
      </c>
      <c r="Z134" s="256">
        <f t="shared" si="5"/>
        <v>30</v>
      </c>
    </row>
    <row r="135" spans="2:26" x14ac:dyDescent="0.25">
      <c r="B135" s="5"/>
      <c r="C135" s="263" t="s">
        <v>66</v>
      </c>
      <c r="D135" s="246" t="s">
        <v>153</v>
      </c>
      <c r="E135" s="269">
        <v>11</v>
      </c>
      <c r="F135" s="269">
        <v>10</v>
      </c>
      <c r="G135" s="67">
        <f t="shared" si="0"/>
        <v>10</v>
      </c>
      <c r="H135" s="263" t="s">
        <v>25</v>
      </c>
      <c r="I135" s="264"/>
      <c r="J135" s="264">
        <v>1</v>
      </c>
      <c r="K135" s="264">
        <v>1</v>
      </c>
      <c r="L135" s="369">
        <f t="shared" si="1"/>
        <v>20</v>
      </c>
      <c r="M135" s="264">
        <v>1</v>
      </c>
      <c r="N135" s="264"/>
      <c r="O135" s="264">
        <v>1</v>
      </c>
      <c r="P135" s="369">
        <f t="shared" si="2"/>
        <v>20</v>
      </c>
      <c r="Q135" s="264">
        <v>3</v>
      </c>
      <c r="R135" s="264"/>
      <c r="S135" s="264">
        <v>2</v>
      </c>
      <c r="T135" s="369">
        <f t="shared" si="3"/>
        <v>50</v>
      </c>
      <c r="U135" s="264">
        <v>1</v>
      </c>
      <c r="V135" s="264"/>
      <c r="W135" s="264"/>
      <c r="X135" s="265">
        <f t="shared" si="88"/>
        <v>10</v>
      </c>
      <c r="Y135" s="255">
        <f t="shared" si="4"/>
        <v>6.4</v>
      </c>
      <c r="Z135" s="256">
        <f t="shared" si="5"/>
        <v>60</v>
      </c>
    </row>
    <row r="136" spans="2:26" x14ac:dyDescent="0.25">
      <c r="B136" s="5"/>
      <c r="C136" s="6"/>
      <c r="D136" s="48"/>
      <c r="E136" s="5"/>
      <c r="F136" s="5"/>
      <c r="G136" s="110"/>
      <c r="H136" s="6"/>
      <c r="I136" s="8"/>
      <c r="J136" s="8"/>
      <c r="K136" s="8"/>
      <c r="L136" s="53"/>
      <c r="M136" s="8"/>
      <c r="N136" s="8"/>
      <c r="O136" s="8"/>
      <c r="P136" s="53"/>
      <c r="Q136" s="8"/>
      <c r="R136" s="8"/>
      <c r="S136" s="8"/>
      <c r="T136" s="53"/>
      <c r="U136" s="8"/>
      <c r="V136" s="8"/>
      <c r="W136" s="8"/>
      <c r="X136" s="175"/>
      <c r="Y136" s="108">
        <f>Y135-Y134</f>
        <v>0.60000000000000053</v>
      </c>
      <c r="Z136" s="108">
        <f>Z135-Z134</f>
        <v>30</v>
      </c>
    </row>
    <row r="137" spans="2:26" x14ac:dyDescent="0.25">
      <c r="B137" s="5">
        <v>7</v>
      </c>
      <c r="C137" s="117" t="s">
        <v>66</v>
      </c>
      <c r="D137" s="98" t="s">
        <v>90</v>
      </c>
      <c r="E137" s="182">
        <v>9</v>
      </c>
      <c r="F137" s="182">
        <v>13</v>
      </c>
      <c r="G137" s="67">
        <f t="shared" si="0"/>
        <v>13</v>
      </c>
      <c r="H137" s="104" t="s">
        <v>25</v>
      </c>
      <c r="I137" s="147">
        <v>2</v>
      </c>
      <c r="J137" s="147">
        <v>1</v>
      </c>
      <c r="K137" s="147">
        <v>5</v>
      </c>
      <c r="L137" s="121">
        <f t="shared" ref="L137" si="98">SUM(I137:K137)*100/G137</f>
        <v>61.53846153846154</v>
      </c>
      <c r="M137" s="147"/>
      <c r="N137" s="147">
        <v>2</v>
      </c>
      <c r="O137" s="147">
        <v>1</v>
      </c>
      <c r="P137" s="121">
        <f t="shared" ref="P137" si="99">SUM(M137:O137)*100/G137</f>
        <v>23.076923076923077</v>
      </c>
      <c r="Q137" s="147"/>
      <c r="R137" s="147">
        <v>1</v>
      </c>
      <c r="S137" s="147">
        <v>1</v>
      </c>
      <c r="T137" s="121">
        <f t="shared" ref="T137" si="100">SUM(Q137:S137)*100/G137</f>
        <v>15.384615384615385</v>
      </c>
      <c r="U137" s="147"/>
      <c r="V137" s="147"/>
      <c r="W137" s="147"/>
      <c r="X137" s="121">
        <f t="shared" si="88"/>
        <v>0</v>
      </c>
      <c r="Y137" s="106">
        <f t="shared" ref="Y137" si="101">((1*I137)+(2*J137)+(3*K137)+(4*M137)+(5*N137)+(6*O137)+(7*Q137)+(8*R137)+(9*S137)+(10*U137)+(11*V137)+(12*W137))/G137</f>
        <v>4</v>
      </c>
      <c r="Z137" s="107">
        <f t="shared" ref="Z137" si="102">T137+X137</f>
        <v>15.384615384615385</v>
      </c>
    </row>
    <row r="138" spans="2:26" x14ac:dyDescent="0.25">
      <c r="B138" s="5"/>
      <c r="C138" s="6" t="s">
        <v>66</v>
      </c>
      <c r="D138" s="48" t="s">
        <v>19</v>
      </c>
      <c r="E138" s="5">
        <v>10</v>
      </c>
      <c r="F138" s="5">
        <v>8</v>
      </c>
      <c r="G138" s="4">
        <f t="shared" si="0"/>
        <v>8</v>
      </c>
      <c r="H138" s="6" t="s">
        <v>25</v>
      </c>
      <c r="I138" s="8"/>
      <c r="J138" s="8">
        <v>1</v>
      </c>
      <c r="K138" s="8">
        <v>3</v>
      </c>
      <c r="L138" s="53">
        <f t="shared" si="1"/>
        <v>50</v>
      </c>
      <c r="M138" s="8">
        <v>1</v>
      </c>
      <c r="N138" s="8">
        <v>3</v>
      </c>
      <c r="O138" s="8"/>
      <c r="P138" s="53">
        <f t="shared" si="2"/>
        <v>50</v>
      </c>
      <c r="Q138" s="8"/>
      <c r="R138" s="8"/>
      <c r="S138" s="8"/>
      <c r="T138" s="53">
        <f t="shared" si="3"/>
        <v>0</v>
      </c>
      <c r="U138" s="8"/>
      <c r="V138" s="8"/>
      <c r="W138" s="8"/>
      <c r="X138" s="175">
        <f t="shared" si="88"/>
        <v>0</v>
      </c>
      <c r="Y138" s="55">
        <f t="shared" si="4"/>
        <v>3.75</v>
      </c>
      <c r="Z138" s="56">
        <f t="shared" si="5"/>
        <v>0</v>
      </c>
    </row>
    <row r="139" spans="2:26" x14ac:dyDescent="0.25">
      <c r="B139" s="5"/>
      <c r="C139" s="263" t="s">
        <v>66</v>
      </c>
      <c r="D139" s="246" t="s">
        <v>130</v>
      </c>
      <c r="E139" s="269">
        <v>11</v>
      </c>
      <c r="F139" s="269">
        <v>7</v>
      </c>
      <c r="G139" s="67">
        <f t="shared" si="0"/>
        <v>7</v>
      </c>
      <c r="H139" s="263" t="s">
        <v>25</v>
      </c>
      <c r="I139" s="264"/>
      <c r="J139" s="264">
        <v>1</v>
      </c>
      <c r="K139" s="264">
        <v>3</v>
      </c>
      <c r="L139" s="369">
        <f t="shared" si="1"/>
        <v>57.142857142857146</v>
      </c>
      <c r="M139" s="264">
        <v>1</v>
      </c>
      <c r="N139" s="264"/>
      <c r="O139" s="264">
        <v>2</v>
      </c>
      <c r="P139" s="369">
        <f t="shared" si="2"/>
        <v>42.857142857142854</v>
      </c>
      <c r="Q139" s="264"/>
      <c r="R139" s="264"/>
      <c r="S139" s="264"/>
      <c r="T139" s="369">
        <f t="shared" si="3"/>
        <v>0</v>
      </c>
      <c r="U139" s="264"/>
      <c r="V139" s="264"/>
      <c r="W139" s="264"/>
      <c r="X139" s="265">
        <f t="shared" si="88"/>
        <v>0</v>
      </c>
      <c r="Y139" s="255">
        <f t="shared" si="4"/>
        <v>3.8571428571428572</v>
      </c>
      <c r="Z139" s="256">
        <f t="shared" si="5"/>
        <v>0</v>
      </c>
    </row>
    <row r="140" spans="2:26" x14ac:dyDescent="0.25">
      <c r="B140" s="5"/>
      <c r="C140" s="6"/>
      <c r="D140" s="48"/>
      <c r="E140" s="5"/>
      <c r="F140" s="5"/>
      <c r="G140" s="110"/>
      <c r="H140" s="6"/>
      <c r="I140" s="8"/>
      <c r="J140" s="8"/>
      <c r="K140" s="8"/>
      <c r="L140" s="53"/>
      <c r="M140" s="8"/>
      <c r="N140" s="8"/>
      <c r="O140" s="8"/>
      <c r="P140" s="53"/>
      <c r="Q140" s="8"/>
      <c r="R140" s="8"/>
      <c r="S140" s="8"/>
      <c r="T140" s="53"/>
      <c r="U140" s="8"/>
      <c r="V140" s="8"/>
      <c r="W140" s="8"/>
      <c r="X140" s="175"/>
      <c r="Y140" s="108">
        <f>Y139-Y138</f>
        <v>0.10714285714285721</v>
      </c>
      <c r="Z140" s="108">
        <f>Z139-Z138</f>
        <v>0</v>
      </c>
    </row>
    <row r="141" spans="2:26" x14ac:dyDescent="0.25">
      <c r="B141" s="5">
        <v>8</v>
      </c>
      <c r="C141" s="117" t="s">
        <v>66</v>
      </c>
      <c r="D141" s="98" t="s">
        <v>90</v>
      </c>
      <c r="E141" s="182">
        <v>10</v>
      </c>
      <c r="F141" s="182">
        <v>14</v>
      </c>
      <c r="G141" s="67">
        <f t="shared" si="0"/>
        <v>14</v>
      </c>
      <c r="H141" s="104" t="s">
        <v>25</v>
      </c>
      <c r="I141" s="147"/>
      <c r="J141" s="147">
        <v>1</v>
      </c>
      <c r="K141" s="147">
        <v>2</v>
      </c>
      <c r="L141" s="121">
        <f t="shared" ref="L141" si="103">SUM(I141:K141)*100/G141</f>
        <v>21.428571428571427</v>
      </c>
      <c r="M141" s="147">
        <v>4</v>
      </c>
      <c r="N141" s="147">
        <v>1</v>
      </c>
      <c r="O141" s="147">
        <v>4</v>
      </c>
      <c r="P141" s="121">
        <f t="shared" ref="P141" si="104">SUM(M141:O141)*100/G141</f>
        <v>64.285714285714292</v>
      </c>
      <c r="Q141" s="147">
        <v>1</v>
      </c>
      <c r="R141" s="147"/>
      <c r="S141" s="147"/>
      <c r="T141" s="121">
        <f t="shared" ref="T141" si="105">SUM(Q141:S141)*100/G141</f>
        <v>7.1428571428571432</v>
      </c>
      <c r="U141" s="147">
        <v>1</v>
      </c>
      <c r="V141" s="147"/>
      <c r="W141" s="147"/>
      <c r="X141" s="121">
        <f t="shared" si="88"/>
        <v>7.1428571428571432</v>
      </c>
      <c r="Y141" s="106">
        <f t="shared" ref="Y141" si="106">((1*I141)+(2*J141)+(3*K141)+(4*M141)+(5*N141)+(6*O141)+(7*Q141)+(8*R141)+(9*S141)+(10*U141)+(11*V141)+(12*W141))/G141</f>
        <v>5</v>
      </c>
      <c r="Z141" s="107">
        <f t="shared" ref="Z141" si="107">T141+X141</f>
        <v>14.285714285714286</v>
      </c>
    </row>
    <row r="142" spans="2:26" x14ac:dyDescent="0.25">
      <c r="B142" s="5"/>
      <c r="C142" s="6" t="s">
        <v>66</v>
      </c>
      <c r="D142" s="48" t="s">
        <v>19</v>
      </c>
      <c r="E142" s="5">
        <v>11</v>
      </c>
      <c r="F142" s="5">
        <v>12</v>
      </c>
      <c r="G142" s="4">
        <f t="shared" si="0"/>
        <v>12</v>
      </c>
      <c r="H142" s="6" t="s">
        <v>25</v>
      </c>
      <c r="I142" s="8"/>
      <c r="J142" s="8"/>
      <c r="K142" s="8">
        <v>1</v>
      </c>
      <c r="L142" s="53">
        <f t="shared" si="1"/>
        <v>8.3333333333333339</v>
      </c>
      <c r="M142" s="8">
        <v>3</v>
      </c>
      <c r="N142" s="8">
        <v>2</v>
      </c>
      <c r="O142" s="8">
        <v>1</v>
      </c>
      <c r="P142" s="53">
        <f t="shared" si="2"/>
        <v>50</v>
      </c>
      <c r="Q142" s="8">
        <v>3</v>
      </c>
      <c r="R142" s="8">
        <v>1</v>
      </c>
      <c r="S142" s="8"/>
      <c r="T142" s="53">
        <f t="shared" si="3"/>
        <v>33.333333333333336</v>
      </c>
      <c r="U142" s="8">
        <v>1</v>
      </c>
      <c r="V142" s="8"/>
      <c r="W142" s="8"/>
      <c r="X142" s="175">
        <f t="shared" si="88"/>
        <v>8.3333333333333339</v>
      </c>
      <c r="Y142" s="55">
        <f t="shared" si="4"/>
        <v>5.833333333333333</v>
      </c>
      <c r="Z142" s="56">
        <f t="shared" si="5"/>
        <v>41.666666666666671</v>
      </c>
    </row>
    <row r="143" spans="2:26" x14ac:dyDescent="0.25">
      <c r="B143" s="5"/>
      <c r="C143" s="6"/>
      <c r="D143" s="51"/>
      <c r="E143" s="5"/>
      <c r="F143" s="5"/>
      <c r="G143" s="110"/>
      <c r="H143" s="6"/>
      <c r="I143" s="8"/>
      <c r="J143" s="8"/>
      <c r="K143" s="8"/>
      <c r="L143" s="53"/>
      <c r="M143" s="8"/>
      <c r="N143" s="8"/>
      <c r="O143" s="8"/>
      <c r="P143" s="53"/>
      <c r="Q143" s="8"/>
      <c r="R143" s="8"/>
      <c r="S143" s="8"/>
      <c r="T143" s="53"/>
      <c r="U143" s="8"/>
      <c r="V143" s="8"/>
      <c r="W143" s="8"/>
      <c r="X143" s="175"/>
      <c r="Y143" s="108">
        <f>Y142-Y141</f>
        <v>0.83333333333333304</v>
      </c>
      <c r="Z143" s="108">
        <f>Z142-Z141</f>
        <v>27.380952380952387</v>
      </c>
    </row>
    <row r="144" spans="2:26" x14ac:dyDescent="0.25">
      <c r="B144" s="5">
        <v>9</v>
      </c>
      <c r="C144" s="117" t="s">
        <v>66</v>
      </c>
      <c r="D144" s="98" t="s">
        <v>90</v>
      </c>
      <c r="E144" s="182">
        <v>11</v>
      </c>
      <c r="F144" s="182">
        <v>12</v>
      </c>
      <c r="G144" s="67">
        <f t="shared" si="0"/>
        <v>12</v>
      </c>
      <c r="H144" s="104" t="s">
        <v>25</v>
      </c>
      <c r="I144" s="147"/>
      <c r="J144" s="147"/>
      <c r="K144" s="147">
        <v>3</v>
      </c>
      <c r="L144" s="121">
        <f t="shared" ref="L144" si="108">SUM(I144:K144)*100/G144</f>
        <v>25</v>
      </c>
      <c r="M144" s="147">
        <v>3</v>
      </c>
      <c r="N144" s="147">
        <v>1</v>
      </c>
      <c r="O144" s="147">
        <v>2</v>
      </c>
      <c r="P144" s="121">
        <f t="shared" ref="P144" si="109">SUM(M144:O144)*100/G144</f>
        <v>50</v>
      </c>
      <c r="Q144" s="147">
        <v>1</v>
      </c>
      <c r="R144" s="147">
        <v>1</v>
      </c>
      <c r="S144" s="147">
        <v>1</v>
      </c>
      <c r="T144" s="121">
        <f t="shared" ref="T144" si="110">SUM(Q144:S144)*100/G144</f>
        <v>25</v>
      </c>
      <c r="U144" s="147"/>
      <c r="V144" s="147"/>
      <c r="W144" s="147"/>
      <c r="X144" s="121">
        <f t="shared" si="88"/>
        <v>0</v>
      </c>
      <c r="Y144" s="106">
        <f t="shared" ref="Y144" si="111">((1*I144)+(2*J144)+(3*K144)+(4*M144)+(5*N144)+(6*O144)+(7*Q144)+(8*R144)+(9*S144)+(10*U144)+(11*V144)+(12*W144))/G144</f>
        <v>5.166666666666667</v>
      </c>
      <c r="Z144" s="107">
        <f t="shared" ref="Z144" si="112">T144+X144</f>
        <v>25</v>
      </c>
    </row>
    <row r="145" spans="2:26" x14ac:dyDescent="0.25">
      <c r="B145" s="5"/>
      <c r="C145" s="6"/>
      <c r="D145" s="51"/>
      <c r="E145" s="5"/>
      <c r="F145" s="5"/>
      <c r="G145" s="110"/>
      <c r="H145" s="6"/>
      <c r="I145" s="8"/>
      <c r="J145" s="8"/>
      <c r="K145" s="8"/>
      <c r="L145" s="53"/>
      <c r="M145" s="8"/>
      <c r="N145" s="8"/>
      <c r="O145" s="8"/>
      <c r="P145" s="53"/>
      <c r="Q145" s="8"/>
      <c r="R145" s="8"/>
      <c r="S145" s="8"/>
      <c r="T145" s="53"/>
      <c r="U145" s="8"/>
      <c r="V145" s="8"/>
      <c r="W145" s="8"/>
      <c r="X145" s="55"/>
      <c r="Y145" s="55"/>
      <c r="Z145" s="56"/>
    </row>
    <row r="146" spans="2:26" x14ac:dyDescent="0.25">
      <c r="B146" s="5"/>
      <c r="C146" s="6"/>
      <c r="D146" s="98" t="s">
        <v>90</v>
      </c>
      <c r="E146" s="5"/>
      <c r="F146" s="5"/>
      <c r="G146" s="110"/>
      <c r="H146" s="104" t="s">
        <v>25</v>
      </c>
      <c r="I146" s="8"/>
      <c r="J146" s="8"/>
      <c r="K146" s="8"/>
      <c r="L146" s="53"/>
      <c r="M146" s="8"/>
      <c r="N146" s="8"/>
      <c r="O146" s="8"/>
      <c r="P146" s="53"/>
      <c r="Q146" s="8"/>
      <c r="R146" s="8"/>
      <c r="S146" s="8"/>
      <c r="T146" s="53"/>
      <c r="U146" s="8"/>
      <c r="V146" s="8"/>
      <c r="W146" s="8"/>
      <c r="X146" s="55"/>
      <c r="Y146" s="106">
        <f>AVERAGE(Y144,Y141,Y137,Y132,Y127,Y122)</f>
        <v>5.2702020202020199</v>
      </c>
      <c r="Z146" s="106">
        <f>AVERAGE(Z144,Z141,Z137,Z132,Z127,Z122)</f>
        <v>25.778388278388281</v>
      </c>
    </row>
    <row r="147" spans="2:26" x14ac:dyDescent="0.25">
      <c r="B147" s="5"/>
      <c r="C147" s="6"/>
      <c r="D147" s="48" t="s">
        <v>19</v>
      </c>
      <c r="E147" s="5"/>
      <c r="F147" s="5"/>
      <c r="G147" s="110"/>
      <c r="H147" s="6" t="s">
        <v>25</v>
      </c>
      <c r="I147" s="8"/>
      <c r="J147" s="8"/>
      <c r="K147" s="8"/>
      <c r="L147" s="53"/>
      <c r="M147" s="8"/>
      <c r="N147" s="8"/>
      <c r="O147" s="8"/>
      <c r="P147" s="53"/>
      <c r="Q147" s="8"/>
      <c r="R147" s="8"/>
      <c r="S147" s="8"/>
      <c r="T147" s="53"/>
      <c r="U147" s="8"/>
      <c r="V147" s="8"/>
      <c r="W147" s="8"/>
      <c r="X147" s="55"/>
      <c r="Y147" s="55">
        <f>AVERAGE(Y142,Y138,Y133,Y128,Y123,Y118)</f>
        <v>5.5364718614718607</v>
      </c>
      <c r="Z147" s="55">
        <f>AVERAGE(Z142,Z138,Z133,Z128,Z123,Z118)</f>
        <v>31.814574314574315</v>
      </c>
    </row>
    <row r="148" spans="2:26" x14ac:dyDescent="0.25">
      <c r="B148" s="5"/>
      <c r="C148" s="6"/>
      <c r="D148" s="246" t="s">
        <v>130</v>
      </c>
      <c r="E148" s="5"/>
      <c r="F148" s="5"/>
      <c r="G148" s="110"/>
      <c r="H148" s="263" t="s">
        <v>25</v>
      </c>
      <c r="I148" s="8"/>
      <c r="J148" s="8"/>
      <c r="K148" s="8"/>
      <c r="L148" s="53"/>
      <c r="M148" s="8"/>
      <c r="N148" s="8"/>
      <c r="O148" s="8"/>
      <c r="P148" s="53"/>
      <c r="Q148" s="8"/>
      <c r="R148" s="8"/>
      <c r="S148" s="8"/>
      <c r="T148" s="53"/>
      <c r="U148" s="8"/>
      <c r="V148" s="8"/>
      <c r="W148" s="8"/>
      <c r="X148" s="55"/>
      <c r="Y148" s="255">
        <f>AVERAGE(Y139,Y134,Y129,Y124,Y119,Y115)</f>
        <v>5.340476190476191</v>
      </c>
      <c r="Z148" s="255">
        <f>AVERAGE(Z139,Z134,Z129,Z124,Z119,Z115)</f>
        <v>24.325396825396826</v>
      </c>
    </row>
    <row r="149" spans="2:26" x14ac:dyDescent="0.25">
      <c r="B149" s="5"/>
      <c r="C149" s="6"/>
      <c r="D149" s="246" t="s">
        <v>153</v>
      </c>
      <c r="E149" s="5"/>
      <c r="F149" s="5"/>
      <c r="G149" s="110"/>
      <c r="H149" s="263" t="s">
        <v>25</v>
      </c>
      <c r="I149" s="8"/>
      <c r="J149" s="8"/>
      <c r="K149" s="8"/>
      <c r="L149" s="53"/>
      <c r="M149" s="8"/>
      <c r="N149" s="8"/>
      <c r="O149" s="8"/>
      <c r="P149" s="53"/>
      <c r="Q149" s="8"/>
      <c r="R149" s="8"/>
      <c r="S149" s="8"/>
      <c r="T149" s="53"/>
      <c r="U149" s="8"/>
      <c r="V149" s="8"/>
      <c r="W149" s="8"/>
      <c r="X149" s="55"/>
      <c r="Y149" s="255">
        <f>AVERAGE(Y135,Y130,Y125,Y120,Y116,Y114)</f>
        <v>5.6658970658970658</v>
      </c>
      <c r="Z149" s="255">
        <f>AVERAGE(Z135,Z130,Z125,Z120,Z116,Z114)</f>
        <v>39.170274170274176</v>
      </c>
    </row>
    <row r="150" spans="2:26" x14ac:dyDescent="0.25">
      <c r="B150" s="21"/>
      <c r="C150" s="51"/>
      <c r="D150" s="51"/>
      <c r="E150" s="21"/>
      <c r="F150" s="31"/>
      <c r="G150" s="110"/>
      <c r="H150" s="52"/>
      <c r="I150" s="13"/>
      <c r="J150" s="13"/>
      <c r="K150" s="13"/>
      <c r="L150" s="53"/>
      <c r="M150" s="13"/>
      <c r="N150" s="13"/>
      <c r="O150" s="13"/>
      <c r="P150" s="53"/>
      <c r="Q150" s="13"/>
      <c r="R150" s="13"/>
      <c r="S150" s="13"/>
      <c r="T150" s="53"/>
      <c r="U150" s="13"/>
      <c r="V150" s="13"/>
      <c r="W150" s="13"/>
      <c r="X150" s="55"/>
      <c r="Y150" s="108">
        <f>Y149-Y148</f>
        <v>0.32542087542087472</v>
      </c>
      <c r="Z150" s="108">
        <f>Z149-Z148</f>
        <v>14.84487734487735</v>
      </c>
    </row>
    <row r="151" spans="2:26" x14ac:dyDescent="0.25">
      <c r="B151" s="21">
        <v>1</v>
      </c>
      <c r="C151" s="419" t="s">
        <v>65</v>
      </c>
      <c r="D151" s="428" t="s">
        <v>153</v>
      </c>
      <c r="E151" s="421">
        <v>6</v>
      </c>
      <c r="F151" s="421">
        <v>18</v>
      </c>
      <c r="G151" s="426">
        <f t="shared" si="0"/>
        <v>18</v>
      </c>
      <c r="H151" s="419" t="s">
        <v>26</v>
      </c>
      <c r="I151" s="423"/>
      <c r="J151" s="423"/>
      <c r="K151" s="423">
        <v>2</v>
      </c>
      <c r="L151" s="424">
        <f t="shared" si="1"/>
        <v>11.111111111111111</v>
      </c>
      <c r="M151" s="423"/>
      <c r="N151" s="423">
        <v>7</v>
      </c>
      <c r="O151" s="423">
        <v>3</v>
      </c>
      <c r="P151" s="424">
        <f t="shared" si="2"/>
        <v>55.555555555555557</v>
      </c>
      <c r="Q151" s="423">
        <v>1</v>
      </c>
      <c r="R151" s="423">
        <v>2</v>
      </c>
      <c r="S151" s="423">
        <v>1</v>
      </c>
      <c r="T151" s="424">
        <f t="shared" si="3"/>
        <v>22.222222222222221</v>
      </c>
      <c r="U151" s="423">
        <v>2</v>
      </c>
      <c r="V151" s="423"/>
      <c r="W151" s="423"/>
      <c r="X151" s="424">
        <f t="shared" si="6"/>
        <v>11.111111111111111</v>
      </c>
      <c r="Y151" s="424">
        <f t="shared" si="4"/>
        <v>6.166666666666667</v>
      </c>
      <c r="Z151" s="425">
        <f t="shared" si="5"/>
        <v>33.333333333333329</v>
      </c>
    </row>
    <row r="152" spans="2:26" x14ac:dyDescent="0.25">
      <c r="B152" s="21">
        <v>2</v>
      </c>
      <c r="C152" s="263" t="s">
        <v>67</v>
      </c>
      <c r="D152" s="260" t="s">
        <v>130</v>
      </c>
      <c r="E152" s="269">
        <v>6</v>
      </c>
      <c r="F152" s="326">
        <v>14</v>
      </c>
      <c r="G152" s="67">
        <f t="shared" si="0"/>
        <v>14</v>
      </c>
      <c r="H152" s="263" t="s">
        <v>26</v>
      </c>
      <c r="I152" s="309"/>
      <c r="J152" s="309"/>
      <c r="K152" s="309">
        <v>2</v>
      </c>
      <c r="L152" s="254">
        <f t="shared" si="1"/>
        <v>14.285714285714286</v>
      </c>
      <c r="M152" s="309">
        <v>3</v>
      </c>
      <c r="N152" s="309">
        <v>2</v>
      </c>
      <c r="O152" s="309">
        <v>2</v>
      </c>
      <c r="P152" s="254">
        <f t="shared" si="2"/>
        <v>50</v>
      </c>
      <c r="Q152" s="309">
        <v>2</v>
      </c>
      <c r="R152" s="309">
        <v>3</v>
      </c>
      <c r="S152" s="309"/>
      <c r="T152" s="254">
        <f t="shared" si="3"/>
        <v>35.714285714285715</v>
      </c>
      <c r="U152" s="309"/>
      <c r="V152" s="309"/>
      <c r="W152" s="309"/>
      <c r="X152" s="255">
        <f t="shared" si="6"/>
        <v>0</v>
      </c>
      <c r="Y152" s="255">
        <f t="shared" si="4"/>
        <v>5.5714285714285712</v>
      </c>
      <c r="Z152" s="256">
        <f t="shared" si="5"/>
        <v>35.714285714285715</v>
      </c>
    </row>
    <row r="153" spans="2:26" x14ac:dyDescent="0.25">
      <c r="B153" s="21"/>
      <c r="C153" s="263" t="s">
        <v>65</v>
      </c>
      <c r="D153" s="260" t="s">
        <v>153</v>
      </c>
      <c r="E153" s="269">
        <v>7</v>
      </c>
      <c r="F153" s="326">
        <v>14</v>
      </c>
      <c r="G153" s="67">
        <f t="shared" si="0"/>
        <v>14</v>
      </c>
      <c r="H153" s="263" t="s">
        <v>26</v>
      </c>
      <c r="I153" s="309"/>
      <c r="J153" s="309">
        <v>1</v>
      </c>
      <c r="K153" s="309">
        <v>2</v>
      </c>
      <c r="L153" s="254">
        <f t="shared" si="1"/>
        <v>21.428571428571427</v>
      </c>
      <c r="M153" s="309">
        <v>1</v>
      </c>
      <c r="N153" s="309">
        <v>1</v>
      </c>
      <c r="O153" s="309">
        <v>3</v>
      </c>
      <c r="P153" s="254">
        <f t="shared" si="2"/>
        <v>35.714285714285715</v>
      </c>
      <c r="Q153" s="309">
        <v>2</v>
      </c>
      <c r="R153" s="309">
        <v>1</v>
      </c>
      <c r="S153" s="309">
        <v>2</v>
      </c>
      <c r="T153" s="254">
        <f t="shared" si="3"/>
        <v>35.714285714285715</v>
      </c>
      <c r="U153" s="309">
        <v>1</v>
      </c>
      <c r="V153" s="309"/>
      <c r="W153" s="309"/>
      <c r="X153" s="255">
        <f t="shared" si="6"/>
        <v>7.1428571428571432</v>
      </c>
      <c r="Y153" s="255">
        <f t="shared" si="4"/>
        <v>6.0714285714285712</v>
      </c>
      <c r="Z153" s="256">
        <f t="shared" si="5"/>
        <v>42.857142857142861</v>
      </c>
    </row>
    <row r="154" spans="2:26" x14ac:dyDescent="0.25">
      <c r="B154" s="21"/>
      <c r="C154" s="177"/>
      <c r="D154" s="408"/>
      <c r="E154" s="17"/>
      <c r="F154" s="409"/>
      <c r="G154" s="110"/>
      <c r="H154" s="177"/>
      <c r="I154" s="412"/>
      <c r="J154" s="412"/>
      <c r="K154" s="412"/>
      <c r="L154" s="417"/>
      <c r="M154" s="412"/>
      <c r="N154" s="412"/>
      <c r="O154" s="412"/>
      <c r="P154" s="417"/>
      <c r="Q154" s="412"/>
      <c r="R154" s="412"/>
      <c r="S154" s="412"/>
      <c r="T154" s="417"/>
      <c r="U154" s="412"/>
      <c r="V154" s="412"/>
      <c r="W154" s="412"/>
      <c r="X154" s="151"/>
      <c r="Y154" s="108">
        <f>Y153-Y152</f>
        <v>0.5</v>
      </c>
      <c r="Z154" s="108">
        <f>Z153-Z152</f>
        <v>7.1428571428571459</v>
      </c>
    </row>
    <row r="155" spans="2:26" x14ac:dyDescent="0.25">
      <c r="B155" s="5">
        <v>3</v>
      </c>
      <c r="C155" s="6" t="s">
        <v>67</v>
      </c>
      <c r="D155" s="48" t="s">
        <v>19</v>
      </c>
      <c r="E155" s="5">
        <v>6</v>
      </c>
      <c r="F155" s="17">
        <v>14</v>
      </c>
      <c r="G155" s="4">
        <f t="shared" si="0"/>
        <v>14</v>
      </c>
      <c r="H155" s="6" t="s">
        <v>26</v>
      </c>
      <c r="I155" s="8"/>
      <c r="J155" s="8"/>
      <c r="K155" s="8">
        <v>2</v>
      </c>
      <c r="L155" s="53">
        <f t="shared" si="1"/>
        <v>14.285714285714286</v>
      </c>
      <c r="M155" s="8"/>
      <c r="N155" s="8">
        <v>2</v>
      </c>
      <c r="O155" s="8"/>
      <c r="P155" s="53">
        <f t="shared" si="2"/>
        <v>14.285714285714286</v>
      </c>
      <c r="Q155" s="8">
        <v>3</v>
      </c>
      <c r="R155" s="8">
        <v>5</v>
      </c>
      <c r="S155" s="8">
        <v>1</v>
      </c>
      <c r="T155" s="53">
        <f t="shared" si="3"/>
        <v>64.285714285714292</v>
      </c>
      <c r="U155" s="11">
        <v>1</v>
      </c>
      <c r="V155" s="11"/>
      <c r="W155" s="11"/>
      <c r="X155" s="55">
        <f t="shared" si="6"/>
        <v>7.1428571428571432</v>
      </c>
      <c r="Y155" s="55">
        <f t="shared" si="4"/>
        <v>6.8571428571428568</v>
      </c>
      <c r="Z155" s="56">
        <f t="shared" si="5"/>
        <v>71.428571428571431</v>
      </c>
    </row>
    <row r="156" spans="2:26" x14ac:dyDescent="0.25">
      <c r="B156" s="5"/>
      <c r="C156" s="263" t="s">
        <v>67</v>
      </c>
      <c r="D156" s="246" t="s">
        <v>130</v>
      </c>
      <c r="E156" s="269">
        <v>7</v>
      </c>
      <c r="F156" s="269">
        <v>14</v>
      </c>
      <c r="G156" s="67">
        <f t="shared" si="0"/>
        <v>14</v>
      </c>
      <c r="H156" s="263" t="s">
        <v>26</v>
      </c>
      <c r="I156" s="264"/>
      <c r="J156" s="264">
        <v>1</v>
      </c>
      <c r="K156" s="264">
        <v>1</v>
      </c>
      <c r="L156" s="369">
        <f t="shared" si="1"/>
        <v>14.285714285714286</v>
      </c>
      <c r="M156" s="264">
        <v>2</v>
      </c>
      <c r="N156" s="264"/>
      <c r="O156" s="264">
        <v>2</v>
      </c>
      <c r="P156" s="369">
        <f t="shared" si="2"/>
        <v>28.571428571428573</v>
      </c>
      <c r="Q156" s="264">
        <v>3</v>
      </c>
      <c r="R156" s="264">
        <v>2</v>
      </c>
      <c r="S156" s="264">
        <v>3</v>
      </c>
      <c r="T156" s="369">
        <f t="shared" si="3"/>
        <v>57.142857142857146</v>
      </c>
      <c r="U156" s="321"/>
      <c r="V156" s="321"/>
      <c r="W156" s="321"/>
      <c r="X156" s="255">
        <f t="shared" si="6"/>
        <v>0</v>
      </c>
      <c r="Y156" s="255">
        <f t="shared" si="4"/>
        <v>6.3571428571428568</v>
      </c>
      <c r="Z156" s="256">
        <f t="shared" si="5"/>
        <v>57.142857142857146</v>
      </c>
    </row>
    <row r="157" spans="2:26" x14ac:dyDescent="0.25">
      <c r="B157" s="5"/>
      <c r="C157" s="263" t="s">
        <v>155</v>
      </c>
      <c r="D157" s="246" t="s">
        <v>153</v>
      </c>
      <c r="E157" s="269">
        <v>8</v>
      </c>
      <c r="F157" s="269">
        <v>14</v>
      </c>
      <c r="G157" s="67">
        <f t="shared" si="0"/>
        <v>14</v>
      </c>
      <c r="H157" s="263" t="s">
        <v>26</v>
      </c>
      <c r="I157" s="264"/>
      <c r="J157" s="264"/>
      <c r="K157" s="264">
        <v>4</v>
      </c>
      <c r="L157" s="369">
        <f t="shared" si="1"/>
        <v>28.571428571428573</v>
      </c>
      <c r="M157" s="264"/>
      <c r="N157" s="264">
        <v>1</v>
      </c>
      <c r="O157" s="264">
        <v>2</v>
      </c>
      <c r="P157" s="369">
        <f t="shared" si="2"/>
        <v>21.428571428571427</v>
      </c>
      <c r="Q157" s="264">
        <v>3</v>
      </c>
      <c r="R157" s="264">
        <v>1</v>
      </c>
      <c r="S157" s="264">
        <v>2</v>
      </c>
      <c r="T157" s="369">
        <f t="shared" si="3"/>
        <v>42.857142857142854</v>
      </c>
      <c r="U157" s="321">
        <v>1</v>
      </c>
      <c r="V157" s="321"/>
      <c r="W157" s="321"/>
      <c r="X157" s="255">
        <f t="shared" si="6"/>
        <v>7.1428571428571432</v>
      </c>
      <c r="Y157" s="255">
        <f t="shared" si="4"/>
        <v>6.1428571428571432</v>
      </c>
      <c r="Z157" s="256">
        <f t="shared" si="5"/>
        <v>50</v>
      </c>
    </row>
    <row r="158" spans="2:26" x14ac:dyDescent="0.25">
      <c r="B158" s="5"/>
      <c r="C158" s="6"/>
      <c r="D158" s="48"/>
      <c r="E158" s="5"/>
      <c r="F158" s="17"/>
      <c r="G158" s="67"/>
      <c r="H158" s="6"/>
      <c r="I158" s="8"/>
      <c r="J158" s="8"/>
      <c r="K158" s="8"/>
      <c r="L158" s="53"/>
      <c r="M158" s="8"/>
      <c r="N158" s="8"/>
      <c r="O158" s="8"/>
      <c r="P158" s="53"/>
      <c r="Q158" s="8"/>
      <c r="R158" s="8"/>
      <c r="S158" s="8"/>
      <c r="T158" s="53"/>
      <c r="U158" s="11"/>
      <c r="V158" s="11"/>
      <c r="W158" s="11"/>
      <c r="X158" s="55"/>
      <c r="Y158" s="108">
        <f>Y157-Y156</f>
        <v>-0.21428571428571352</v>
      </c>
      <c r="Z158" s="108">
        <f>Z157-Z156</f>
        <v>-7.1428571428571459</v>
      </c>
    </row>
    <row r="159" spans="2:26" x14ac:dyDescent="0.25">
      <c r="B159" s="5">
        <v>4</v>
      </c>
      <c r="C159" s="117" t="s">
        <v>67</v>
      </c>
      <c r="D159" s="98" t="s">
        <v>90</v>
      </c>
      <c r="E159" s="145">
        <v>6</v>
      </c>
      <c r="F159" s="145">
        <v>11</v>
      </c>
      <c r="G159" s="188">
        <f>I159+J159+K159+M159+N159+O159+Q159+R159+S159+U159+V159+W159</f>
        <v>11</v>
      </c>
      <c r="H159" s="104" t="s">
        <v>26</v>
      </c>
      <c r="I159" s="147"/>
      <c r="J159" s="147">
        <v>2</v>
      </c>
      <c r="K159" s="147"/>
      <c r="L159" s="150">
        <f t="shared" ref="L159" si="113">SUM(I159:K159)*100/G159</f>
        <v>18.181818181818183</v>
      </c>
      <c r="M159" s="147">
        <v>1</v>
      </c>
      <c r="N159" s="147">
        <v>3</v>
      </c>
      <c r="O159" s="147"/>
      <c r="P159" s="150">
        <f t="shared" ref="P159" si="114">SUM(M159:O159)*100/G159</f>
        <v>36.363636363636367</v>
      </c>
      <c r="Q159" s="147">
        <v>3</v>
      </c>
      <c r="R159" s="147"/>
      <c r="S159" s="147">
        <v>2</v>
      </c>
      <c r="T159" s="183">
        <f t="shared" ref="T159" si="115">SUM(Q159:S159)*100/G159</f>
        <v>45.454545454545453</v>
      </c>
      <c r="U159" s="180"/>
      <c r="V159" s="180"/>
      <c r="W159" s="180"/>
      <c r="X159" s="183">
        <f t="shared" ref="X159" si="116">SUM(U159:W159)*100/G159</f>
        <v>0</v>
      </c>
      <c r="Y159" s="106">
        <f t="shared" si="4"/>
        <v>5.6363636363636367</v>
      </c>
      <c r="Z159" s="107">
        <f t="shared" si="5"/>
        <v>45.454545454545453</v>
      </c>
    </row>
    <row r="160" spans="2:26" x14ac:dyDescent="0.25">
      <c r="B160" s="5"/>
      <c r="C160" s="6" t="s">
        <v>67</v>
      </c>
      <c r="D160" s="48" t="s">
        <v>19</v>
      </c>
      <c r="E160" s="5">
        <v>7</v>
      </c>
      <c r="F160" s="5">
        <v>10</v>
      </c>
      <c r="G160" s="4">
        <f t="shared" si="0"/>
        <v>10</v>
      </c>
      <c r="H160" s="6" t="s">
        <v>26</v>
      </c>
      <c r="I160" s="8"/>
      <c r="J160" s="8">
        <v>2</v>
      </c>
      <c r="K160" s="8">
        <v>1</v>
      </c>
      <c r="L160" s="53">
        <f t="shared" si="1"/>
        <v>30</v>
      </c>
      <c r="M160" s="8">
        <v>1</v>
      </c>
      <c r="N160" s="8">
        <v>2</v>
      </c>
      <c r="O160" s="8"/>
      <c r="P160" s="53">
        <f t="shared" si="2"/>
        <v>30</v>
      </c>
      <c r="Q160" s="8">
        <v>1</v>
      </c>
      <c r="R160" s="8">
        <v>3</v>
      </c>
      <c r="S160" s="8"/>
      <c r="T160" s="53">
        <f t="shared" si="3"/>
        <v>40</v>
      </c>
      <c r="U160" s="11"/>
      <c r="V160" s="11"/>
      <c r="W160" s="11"/>
      <c r="X160" s="55">
        <f t="shared" si="6"/>
        <v>0</v>
      </c>
      <c r="Y160" s="55">
        <f t="shared" si="4"/>
        <v>5.2</v>
      </c>
      <c r="Z160" s="56">
        <f t="shared" si="5"/>
        <v>40</v>
      </c>
    </row>
    <row r="161" spans="2:26" x14ac:dyDescent="0.25">
      <c r="B161" s="5"/>
      <c r="C161" s="263" t="s">
        <v>67</v>
      </c>
      <c r="D161" s="246" t="s">
        <v>130</v>
      </c>
      <c r="E161" s="269">
        <v>8</v>
      </c>
      <c r="F161" s="269">
        <v>10</v>
      </c>
      <c r="G161" s="67">
        <f t="shared" si="0"/>
        <v>10</v>
      </c>
      <c r="H161" s="263" t="s">
        <v>26</v>
      </c>
      <c r="I161" s="264"/>
      <c r="J161" s="264">
        <v>1</v>
      </c>
      <c r="K161" s="264">
        <v>3</v>
      </c>
      <c r="L161" s="369">
        <f t="shared" si="1"/>
        <v>40</v>
      </c>
      <c r="M161" s="264">
        <v>1</v>
      </c>
      <c r="N161" s="264">
        <v>1</v>
      </c>
      <c r="O161" s="264"/>
      <c r="P161" s="369">
        <f t="shared" si="2"/>
        <v>20</v>
      </c>
      <c r="Q161" s="264">
        <v>1</v>
      </c>
      <c r="R161" s="264">
        <v>3</v>
      </c>
      <c r="S161" s="264"/>
      <c r="T161" s="369">
        <f t="shared" si="3"/>
        <v>40</v>
      </c>
      <c r="U161" s="321"/>
      <c r="V161" s="321"/>
      <c r="W161" s="321"/>
      <c r="X161" s="255">
        <f t="shared" si="6"/>
        <v>0</v>
      </c>
      <c r="Y161" s="255">
        <f t="shared" si="4"/>
        <v>5.0999999999999996</v>
      </c>
      <c r="Z161" s="256">
        <f t="shared" si="5"/>
        <v>40</v>
      </c>
    </row>
    <row r="162" spans="2:26" x14ac:dyDescent="0.25">
      <c r="B162" s="5"/>
      <c r="C162" s="263" t="s">
        <v>155</v>
      </c>
      <c r="D162" s="246" t="s">
        <v>153</v>
      </c>
      <c r="E162" s="269">
        <v>9</v>
      </c>
      <c r="F162" s="269">
        <v>10</v>
      </c>
      <c r="G162" s="67">
        <f t="shared" si="0"/>
        <v>10</v>
      </c>
      <c r="H162" s="263" t="s">
        <v>26</v>
      </c>
      <c r="I162" s="264">
        <v>1</v>
      </c>
      <c r="J162" s="264">
        <v>3</v>
      </c>
      <c r="K162" s="264">
        <v>1</v>
      </c>
      <c r="L162" s="369">
        <f t="shared" si="1"/>
        <v>50</v>
      </c>
      <c r="M162" s="264"/>
      <c r="N162" s="264">
        <v>2</v>
      </c>
      <c r="O162" s="264"/>
      <c r="P162" s="369">
        <f t="shared" si="2"/>
        <v>20</v>
      </c>
      <c r="Q162" s="264"/>
      <c r="R162" s="264">
        <v>2</v>
      </c>
      <c r="S162" s="264">
        <v>1</v>
      </c>
      <c r="T162" s="369">
        <f t="shared" si="3"/>
        <v>30</v>
      </c>
      <c r="U162" s="321"/>
      <c r="V162" s="321"/>
      <c r="W162" s="321"/>
      <c r="X162" s="255">
        <f t="shared" si="6"/>
        <v>0</v>
      </c>
      <c r="Y162" s="255">
        <f t="shared" si="4"/>
        <v>4.5</v>
      </c>
      <c r="Z162" s="256">
        <f t="shared" si="5"/>
        <v>30</v>
      </c>
    </row>
    <row r="163" spans="2:26" x14ac:dyDescent="0.25">
      <c r="B163" s="5"/>
      <c r="C163" s="6"/>
      <c r="D163" s="48"/>
      <c r="E163" s="5"/>
      <c r="F163" s="5"/>
      <c r="G163" s="110"/>
      <c r="H163" s="6"/>
      <c r="I163" s="8"/>
      <c r="J163" s="8"/>
      <c r="K163" s="8"/>
      <c r="L163" s="53"/>
      <c r="M163" s="8"/>
      <c r="N163" s="8"/>
      <c r="O163" s="8"/>
      <c r="P163" s="53"/>
      <c r="Q163" s="8"/>
      <c r="R163" s="8"/>
      <c r="S163" s="8"/>
      <c r="T163" s="53"/>
      <c r="U163" s="11"/>
      <c r="V163" s="11"/>
      <c r="W163" s="11"/>
      <c r="X163" s="55"/>
      <c r="Y163" s="108">
        <f>Y162-Y161</f>
        <v>-0.59999999999999964</v>
      </c>
      <c r="Z163" s="108">
        <f>Z162-Z161</f>
        <v>-10</v>
      </c>
    </row>
    <row r="164" spans="2:26" x14ac:dyDescent="0.25">
      <c r="B164" s="5">
        <v>5</v>
      </c>
      <c r="C164" s="117" t="s">
        <v>67</v>
      </c>
      <c r="D164" s="98" t="s">
        <v>90</v>
      </c>
      <c r="E164" s="145">
        <v>7</v>
      </c>
      <c r="F164" s="145">
        <v>11</v>
      </c>
      <c r="G164" s="188">
        <f>I164+J164+K164+M164+N164+O164+Q164+R164+S164+U164+V164+W164</f>
        <v>11</v>
      </c>
      <c r="H164" s="104" t="s">
        <v>26</v>
      </c>
      <c r="I164" s="147"/>
      <c r="J164" s="147"/>
      <c r="K164" s="147"/>
      <c r="L164" s="150">
        <f t="shared" ref="L164" si="117">SUM(I164:K164)*100/G164</f>
        <v>0</v>
      </c>
      <c r="M164" s="147"/>
      <c r="N164" s="147"/>
      <c r="O164" s="147">
        <v>3</v>
      </c>
      <c r="P164" s="150">
        <f t="shared" ref="P164" si="118">SUM(M164:O164)*100/G164</f>
        <v>27.272727272727273</v>
      </c>
      <c r="Q164" s="147">
        <v>2</v>
      </c>
      <c r="R164" s="147">
        <v>4</v>
      </c>
      <c r="S164" s="147">
        <v>2</v>
      </c>
      <c r="T164" s="183">
        <f t="shared" ref="T164" si="119">SUM(Q164:S164)*100/G164</f>
        <v>72.727272727272734</v>
      </c>
      <c r="U164" s="180"/>
      <c r="V164" s="180"/>
      <c r="W164" s="180"/>
      <c r="X164" s="183">
        <f t="shared" ref="X164" si="120">SUM(U164:W164)*100/G164</f>
        <v>0</v>
      </c>
      <c r="Y164" s="106">
        <f t="shared" ref="Y164" si="121">((1*I164)+(2*J164)+(3*K164)+(4*M164)+(5*N164)+(6*O164)+(7*Q164)+(8*R164)+(9*S164)+(10*U164)+(11*V164)+(12*W164))/G164</f>
        <v>7.4545454545454541</v>
      </c>
      <c r="Z164" s="107">
        <f t="shared" ref="Z164" si="122">T164+X164</f>
        <v>72.727272727272734</v>
      </c>
    </row>
    <row r="165" spans="2:26" x14ac:dyDescent="0.25">
      <c r="B165" s="5"/>
      <c r="C165" s="6" t="s">
        <v>67</v>
      </c>
      <c r="D165" s="48" t="s">
        <v>19</v>
      </c>
      <c r="E165" s="5">
        <v>8</v>
      </c>
      <c r="F165" s="5">
        <v>12</v>
      </c>
      <c r="G165" s="4">
        <f t="shared" si="0"/>
        <v>12</v>
      </c>
      <c r="H165" s="6" t="s">
        <v>26</v>
      </c>
      <c r="I165" s="8"/>
      <c r="J165" s="8"/>
      <c r="K165" s="8"/>
      <c r="L165" s="53">
        <f t="shared" si="1"/>
        <v>0</v>
      </c>
      <c r="M165" s="8"/>
      <c r="N165" s="8">
        <v>2</v>
      </c>
      <c r="O165" s="8">
        <v>3</v>
      </c>
      <c r="P165" s="53">
        <f t="shared" si="2"/>
        <v>41.666666666666664</v>
      </c>
      <c r="Q165" s="8">
        <v>1</v>
      </c>
      <c r="R165" s="8">
        <v>3</v>
      </c>
      <c r="S165" s="8">
        <v>2</v>
      </c>
      <c r="T165" s="53">
        <f t="shared" si="3"/>
        <v>50</v>
      </c>
      <c r="U165" s="11">
        <v>1</v>
      </c>
      <c r="V165" s="11"/>
      <c r="W165" s="11"/>
      <c r="X165" s="55">
        <f t="shared" si="6"/>
        <v>8.3333333333333339</v>
      </c>
      <c r="Y165" s="55">
        <f t="shared" si="4"/>
        <v>7.25</v>
      </c>
      <c r="Z165" s="56">
        <f t="shared" si="5"/>
        <v>58.333333333333336</v>
      </c>
    </row>
    <row r="166" spans="2:26" x14ac:dyDescent="0.25">
      <c r="B166" s="5"/>
      <c r="C166" s="263" t="s">
        <v>67</v>
      </c>
      <c r="D166" s="246" t="s">
        <v>130</v>
      </c>
      <c r="E166" s="269">
        <v>9</v>
      </c>
      <c r="F166" s="269">
        <v>12</v>
      </c>
      <c r="G166" s="67">
        <f t="shared" si="0"/>
        <v>12</v>
      </c>
      <c r="H166" s="263" t="s">
        <v>26</v>
      </c>
      <c r="I166" s="264"/>
      <c r="J166" s="264"/>
      <c r="K166" s="264"/>
      <c r="L166" s="369">
        <f t="shared" si="1"/>
        <v>0</v>
      </c>
      <c r="M166" s="264"/>
      <c r="N166" s="264">
        <v>2</v>
      </c>
      <c r="O166" s="264">
        <v>3</v>
      </c>
      <c r="P166" s="369">
        <f t="shared" si="2"/>
        <v>41.666666666666664</v>
      </c>
      <c r="Q166" s="264">
        <v>3</v>
      </c>
      <c r="R166" s="264">
        <v>2</v>
      </c>
      <c r="S166" s="264">
        <v>2</v>
      </c>
      <c r="T166" s="369">
        <f t="shared" si="3"/>
        <v>58.333333333333336</v>
      </c>
      <c r="U166" s="321"/>
      <c r="V166" s="321"/>
      <c r="W166" s="321"/>
      <c r="X166" s="255">
        <f t="shared" si="6"/>
        <v>0</v>
      </c>
      <c r="Y166" s="255">
        <f t="shared" si="4"/>
        <v>6.916666666666667</v>
      </c>
      <c r="Z166" s="256">
        <f t="shared" si="5"/>
        <v>58.333333333333336</v>
      </c>
    </row>
    <row r="167" spans="2:26" x14ac:dyDescent="0.25">
      <c r="B167" s="5"/>
      <c r="C167" s="263" t="s">
        <v>155</v>
      </c>
      <c r="D167" s="246" t="s">
        <v>153</v>
      </c>
      <c r="E167" s="269">
        <v>10</v>
      </c>
      <c r="F167" s="269">
        <v>11</v>
      </c>
      <c r="G167" s="67">
        <f t="shared" si="0"/>
        <v>11</v>
      </c>
      <c r="H167" s="263" t="s">
        <v>26</v>
      </c>
      <c r="I167" s="264"/>
      <c r="J167" s="264"/>
      <c r="K167" s="264"/>
      <c r="L167" s="369">
        <f t="shared" si="1"/>
        <v>0</v>
      </c>
      <c r="M167" s="264"/>
      <c r="N167" s="264">
        <v>1</v>
      </c>
      <c r="O167" s="264">
        <v>1</v>
      </c>
      <c r="P167" s="369">
        <f t="shared" si="2"/>
        <v>18.181818181818183</v>
      </c>
      <c r="Q167" s="264"/>
      <c r="R167" s="264">
        <v>2</v>
      </c>
      <c r="S167" s="264">
        <v>3</v>
      </c>
      <c r="T167" s="369">
        <f t="shared" si="3"/>
        <v>45.454545454545453</v>
      </c>
      <c r="U167" s="321">
        <v>4</v>
      </c>
      <c r="V167" s="321"/>
      <c r="W167" s="321"/>
      <c r="X167" s="255">
        <f t="shared" si="6"/>
        <v>36.363636363636367</v>
      </c>
      <c r="Y167" s="255">
        <f t="shared" si="4"/>
        <v>8.545454545454545</v>
      </c>
      <c r="Z167" s="256">
        <f t="shared" si="5"/>
        <v>81.818181818181813</v>
      </c>
    </row>
    <row r="168" spans="2:26" x14ac:dyDescent="0.25">
      <c r="B168" s="5"/>
      <c r="C168" s="6"/>
      <c r="D168" s="48"/>
      <c r="E168" s="5"/>
      <c r="F168" s="5"/>
      <c r="G168" s="110"/>
      <c r="H168" s="6"/>
      <c r="I168" s="8"/>
      <c r="J168" s="8"/>
      <c r="K168" s="8"/>
      <c r="L168" s="53"/>
      <c r="M168" s="8"/>
      <c r="N168" s="8"/>
      <c r="O168" s="8"/>
      <c r="P168" s="53"/>
      <c r="Q168" s="8"/>
      <c r="R168" s="8"/>
      <c r="S168" s="8"/>
      <c r="T168" s="53"/>
      <c r="U168" s="11"/>
      <c r="V168" s="11"/>
      <c r="W168" s="11"/>
      <c r="X168" s="55"/>
      <c r="Y168" s="108">
        <f>Y167-Y166</f>
        <v>1.628787878787878</v>
      </c>
      <c r="Z168" s="108">
        <f>Z167-Z166</f>
        <v>23.484848484848477</v>
      </c>
    </row>
    <row r="169" spans="2:26" x14ac:dyDescent="0.25">
      <c r="B169" s="5">
        <v>6</v>
      </c>
      <c r="C169" s="117" t="s">
        <v>67</v>
      </c>
      <c r="D169" s="98" t="s">
        <v>90</v>
      </c>
      <c r="E169" s="145">
        <v>8</v>
      </c>
      <c r="F169" s="145">
        <v>11</v>
      </c>
      <c r="G169" s="188">
        <f>I169+J169+K169+M169+N169+O169+Q169+R169+S169+U169+V169+W169</f>
        <v>11</v>
      </c>
      <c r="H169" s="104" t="s">
        <v>26</v>
      </c>
      <c r="I169" s="147"/>
      <c r="J169" s="147"/>
      <c r="K169" s="147">
        <v>1</v>
      </c>
      <c r="L169" s="150">
        <f t="shared" ref="L169" si="123">SUM(I169:K169)*100/G169</f>
        <v>9.0909090909090917</v>
      </c>
      <c r="M169" s="147">
        <v>1</v>
      </c>
      <c r="N169" s="147">
        <v>2</v>
      </c>
      <c r="O169" s="147">
        <v>2</v>
      </c>
      <c r="P169" s="150">
        <f t="shared" ref="P169" si="124">SUM(M169:O169)*100/G169</f>
        <v>45.454545454545453</v>
      </c>
      <c r="Q169" s="147">
        <v>1</v>
      </c>
      <c r="R169" s="147">
        <v>1</v>
      </c>
      <c r="S169" s="147">
        <v>1</v>
      </c>
      <c r="T169" s="183">
        <f t="shared" ref="T169" si="125">SUM(Q169:S169)*100/G169</f>
        <v>27.272727272727273</v>
      </c>
      <c r="U169" s="180">
        <v>2</v>
      </c>
      <c r="V169" s="180"/>
      <c r="W169" s="180"/>
      <c r="X169" s="183">
        <f t="shared" ref="X169" si="126">SUM(U169:W169)*100/G169</f>
        <v>18.181818181818183</v>
      </c>
      <c r="Y169" s="106">
        <f t="shared" ref="Y169" si="127">((1*I169)+(2*J169)+(3*K169)+(4*M169)+(5*N169)+(6*O169)+(7*Q169)+(8*R169)+(9*S169)+(10*U169)+(11*V169)+(12*W169))/G169</f>
        <v>6.6363636363636367</v>
      </c>
      <c r="Z169" s="107">
        <f t="shared" ref="Z169" si="128">T169+X169</f>
        <v>45.454545454545453</v>
      </c>
    </row>
    <row r="170" spans="2:26" x14ac:dyDescent="0.25">
      <c r="B170" s="5"/>
      <c r="C170" s="6" t="s">
        <v>67</v>
      </c>
      <c r="D170" s="48" t="s">
        <v>19</v>
      </c>
      <c r="E170" s="5">
        <v>9</v>
      </c>
      <c r="F170" s="5">
        <v>11</v>
      </c>
      <c r="G170" s="4">
        <f t="shared" si="0"/>
        <v>11</v>
      </c>
      <c r="H170" s="6" t="s">
        <v>26</v>
      </c>
      <c r="I170" s="8"/>
      <c r="J170" s="8"/>
      <c r="K170" s="8">
        <v>1</v>
      </c>
      <c r="L170" s="53">
        <f t="shared" si="1"/>
        <v>9.0909090909090917</v>
      </c>
      <c r="M170" s="8">
        <v>2</v>
      </c>
      <c r="N170" s="8">
        <v>1</v>
      </c>
      <c r="O170" s="8">
        <v>2</v>
      </c>
      <c r="P170" s="53">
        <f t="shared" si="2"/>
        <v>45.454545454545453</v>
      </c>
      <c r="Q170" s="8">
        <v>2</v>
      </c>
      <c r="R170" s="8"/>
      <c r="S170" s="8">
        <v>2</v>
      </c>
      <c r="T170" s="53">
        <f t="shared" si="3"/>
        <v>36.363636363636367</v>
      </c>
      <c r="U170" s="11">
        <v>1</v>
      </c>
      <c r="V170" s="11"/>
      <c r="W170" s="11"/>
      <c r="X170" s="55">
        <f t="shared" si="6"/>
        <v>9.0909090909090917</v>
      </c>
      <c r="Y170" s="55">
        <f t="shared" si="4"/>
        <v>6.3636363636363633</v>
      </c>
      <c r="Z170" s="56">
        <f t="shared" si="5"/>
        <v>45.45454545454546</v>
      </c>
    </row>
    <row r="171" spans="2:26" x14ac:dyDescent="0.25">
      <c r="B171" s="5"/>
      <c r="C171" s="263" t="s">
        <v>155</v>
      </c>
      <c r="D171" s="246" t="s">
        <v>130</v>
      </c>
      <c r="E171" s="269">
        <v>10</v>
      </c>
      <c r="F171" s="269">
        <v>10</v>
      </c>
      <c r="G171" s="67">
        <f t="shared" si="0"/>
        <v>10</v>
      </c>
      <c r="H171" s="263" t="s">
        <v>26</v>
      </c>
      <c r="I171" s="264"/>
      <c r="J171" s="264">
        <v>1</v>
      </c>
      <c r="K171" s="264">
        <v>1</v>
      </c>
      <c r="L171" s="369">
        <f t="shared" si="1"/>
        <v>20</v>
      </c>
      <c r="M171" s="264">
        <v>2</v>
      </c>
      <c r="N171" s="264"/>
      <c r="O171" s="264"/>
      <c r="P171" s="369">
        <f t="shared" si="2"/>
        <v>20</v>
      </c>
      <c r="Q171" s="264">
        <v>1</v>
      </c>
      <c r="R171" s="264"/>
      <c r="S171" s="264">
        <v>4</v>
      </c>
      <c r="T171" s="369">
        <f t="shared" si="3"/>
        <v>50</v>
      </c>
      <c r="U171" s="321">
        <v>1</v>
      </c>
      <c r="V171" s="321"/>
      <c r="W171" s="321"/>
      <c r="X171" s="255">
        <f t="shared" si="6"/>
        <v>10</v>
      </c>
      <c r="Y171" s="255">
        <f t="shared" si="4"/>
        <v>6.6</v>
      </c>
      <c r="Z171" s="256">
        <f t="shared" si="5"/>
        <v>60</v>
      </c>
    </row>
    <row r="172" spans="2:26" x14ac:dyDescent="0.25">
      <c r="B172" s="5"/>
      <c r="C172" s="6"/>
      <c r="D172" s="48"/>
      <c r="E172" s="5"/>
      <c r="F172" s="5"/>
      <c r="G172" s="110"/>
      <c r="H172" s="6"/>
      <c r="I172" s="8"/>
      <c r="J172" s="8"/>
      <c r="K172" s="8"/>
      <c r="L172" s="53"/>
      <c r="M172" s="8"/>
      <c r="N172" s="8"/>
      <c r="O172" s="8"/>
      <c r="P172" s="53"/>
      <c r="Q172" s="8"/>
      <c r="R172" s="8"/>
      <c r="S172" s="8"/>
      <c r="T172" s="53"/>
      <c r="U172" s="11"/>
      <c r="V172" s="11"/>
      <c r="W172" s="11"/>
      <c r="X172" s="55"/>
      <c r="Y172" s="108">
        <f>Y171-Y170</f>
        <v>0.23636363636363633</v>
      </c>
      <c r="Z172" s="108">
        <f>Z171-Z170</f>
        <v>14.54545454545454</v>
      </c>
    </row>
    <row r="173" spans="2:26" x14ac:dyDescent="0.25">
      <c r="B173" s="5">
        <v>7</v>
      </c>
      <c r="C173" s="117" t="s">
        <v>67</v>
      </c>
      <c r="D173" s="98" t="s">
        <v>90</v>
      </c>
      <c r="E173" s="145">
        <v>9</v>
      </c>
      <c r="F173" s="145">
        <v>13</v>
      </c>
      <c r="G173" s="188">
        <f>I173+J173+K173+M173+N173+O173+Q173+R173+S173+U173+V173+W173</f>
        <v>13</v>
      </c>
      <c r="H173" s="104" t="s">
        <v>26</v>
      </c>
      <c r="I173" s="147">
        <v>1</v>
      </c>
      <c r="J173" s="147">
        <v>4</v>
      </c>
      <c r="K173" s="147">
        <v>2</v>
      </c>
      <c r="L173" s="150">
        <f t="shared" ref="L173" si="129">SUM(I173:K173)*100/G173</f>
        <v>53.846153846153847</v>
      </c>
      <c r="M173" s="147"/>
      <c r="N173" s="147"/>
      <c r="O173" s="147">
        <v>2</v>
      </c>
      <c r="P173" s="150">
        <f t="shared" ref="P173" si="130">SUM(M173:O173)*100/G173</f>
        <v>15.384615384615385</v>
      </c>
      <c r="Q173" s="147">
        <v>3</v>
      </c>
      <c r="R173" s="147"/>
      <c r="S173" s="147"/>
      <c r="T173" s="183">
        <f t="shared" ref="T173" si="131">SUM(Q173:S173)*100/G173</f>
        <v>23.076923076923077</v>
      </c>
      <c r="U173" s="180">
        <v>1</v>
      </c>
      <c r="V173" s="180"/>
      <c r="W173" s="180"/>
      <c r="X173" s="183">
        <f t="shared" ref="X173" si="132">SUM(U173:W173)*100/G173</f>
        <v>7.6923076923076925</v>
      </c>
      <c r="Y173" s="106">
        <f t="shared" ref="Y173" si="133">((1*I173)+(2*J173)+(3*K173)+(4*M173)+(5*N173)+(6*O173)+(7*Q173)+(8*R173)+(9*S173)+(10*U173)+(11*V173)+(12*W173))/G173</f>
        <v>4.4615384615384617</v>
      </c>
      <c r="Z173" s="107">
        <f t="shared" ref="Z173" si="134">T173+X173</f>
        <v>30.76923076923077</v>
      </c>
    </row>
    <row r="174" spans="2:26" x14ac:dyDescent="0.25">
      <c r="B174" s="5"/>
      <c r="C174" s="6" t="s">
        <v>67</v>
      </c>
      <c r="D174" s="48" t="s">
        <v>19</v>
      </c>
      <c r="E174" s="5">
        <v>10</v>
      </c>
      <c r="F174" s="5">
        <v>8</v>
      </c>
      <c r="G174" s="188">
        <f>I174+J174+K174+M174+N174+O174+Q174+R174+S174+U174+V174+W174</f>
        <v>8</v>
      </c>
      <c r="H174" s="6" t="s">
        <v>26</v>
      </c>
      <c r="I174" s="8"/>
      <c r="J174" s="8">
        <v>3</v>
      </c>
      <c r="K174" s="8">
        <v>1</v>
      </c>
      <c r="L174" s="53">
        <f t="shared" si="1"/>
        <v>50</v>
      </c>
      <c r="M174" s="8"/>
      <c r="N174" s="8">
        <v>1</v>
      </c>
      <c r="O174" s="8">
        <v>1</v>
      </c>
      <c r="P174" s="53">
        <f t="shared" si="2"/>
        <v>25</v>
      </c>
      <c r="Q174" s="8">
        <v>1</v>
      </c>
      <c r="R174" s="8">
        <v>1</v>
      </c>
      <c r="S174" s="8"/>
      <c r="T174" s="53">
        <f t="shared" si="3"/>
        <v>25</v>
      </c>
      <c r="U174" s="11"/>
      <c r="V174" s="11"/>
      <c r="W174" s="11"/>
      <c r="X174" s="55">
        <f t="shared" si="6"/>
        <v>0</v>
      </c>
      <c r="Y174" s="55">
        <f>((1*I174)+(2*J174)+(3*K174)+(4*M174)+(5*N174)+(6*O174)+(7*Q174)+(8*R174)+(9*S174)+(10*U174)+(11*V174)+(12*W174))/G174</f>
        <v>4.375</v>
      </c>
      <c r="Z174" s="56">
        <f t="shared" si="5"/>
        <v>25</v>
      </c>
    </row>
    <row r="175" spans="2:26" x14ac:dyDescent="0.25">
      <c r="B175" s="5"/>
      <c r="C175" s="6"/>
      <c r="D175" s="48"/>
      <c r="E175" s="5"/>
      <c r="F175" s="5"/>
      <c r="G175" s="110"/>
      <c r="H175" s="6"/>
      <c r="I175" s="8"/>
      <c r="J175" s="8"/>
      <c r="K175" s="8"/>
      <c r="L175" s="53"/>
      <c r="M175" s="8"/>
      <c r="N175" s="8"/>
      <c r="O175" s="8"/>
      <c r="P175" s="53"/>
      <c r="Q175" s="8"/>
      <c r="R175" s="8"/>
      <c r="S175" s="8"/>
      <c r="T175" s="53"/>
      <c r="U175" s="11"/>
      <c r="V175" s="11"/>
      <c r="W175" s="11"/>
      <c r="X175" s="55"/>
      <c r="Y175" s="108">
        <f>Y174-Y173</f>
        <v>-8.6538461538461675E-2</v>
      </c>
      <c r="Z175" s="108">
        <f>Z174-Z173</f>
        <v>-5.7692307692307701</v>
      </c>
    </row>
    <row r="176" spans="2:26" x14ac:dyDescent="0.25">
      <c r="B176" s="5">
        <v>8</v>
      </c>
      <c r="C176" s="117" t="s">
        <v>67</v>
      </c>
      <c r="D176" s="98" t="s">
        <v>90</v>
      </c>
      <c r="E176" s="145">
        <v>10</v>
      </c>
      <c r="F176" s="145">
        <v>14</v>
      </c>
      <c r="G176" s="188">
        <f>I176+J176+K176+M176+N176+O176+Q176+R176+S176+U176+V176+W176</f>
        <v>14</v>
      </c>
      <c r="H176" s="104" t="s">
        <v>26</v>
      </c>
      <c r="I176" s="147">
        <v>1</v>
      </c>
      <c r="J176" s="147"/>
      <c r="K176" s="147">
        <v>1</v>
      </c>
      <c r="L176" s="150">
        <f t="shared" ref="L176" si="135">SUM(I176:K176)*100/G176</f>
        <v>14.285714285714286</v>
      </c>
      <c r="M176" s="147">
        <v>3</v>
      </c>
      <c r="N176" s="147">
        <v>1</v>
      </c>
      <c r="O176" s="147">
        <v>2</v>
      </c>
      <c r="P176" s="150">
        <f t="shared" ref="P176" si="136">SUM(M176:O176)*100/G176</f>
        <v>42.857142857142854</v>
      </c>
      <c r="Q176" s="147">
        <v>2</v>
      </c>
      <c r="R176" s="147">
        <v>2</v>
      </c>
      <c r="S176" s="147">
        <v>1</v>
      </c>
      <c r="T176" s="183">
        <f t="shared" ref="T176" si="137">SUM(Q176:S176)*100/G176</f>
        <v>35.714285714285715</v>
      </c>
      <c r="U176" s="180">
        <v>1</v>
      </c>
      <c r="V176" s="180"/>
      <c r="W176" s="180"/>
      <c r="X176" s="183">
        <f t="shared" ref="X176" si="138">SUM(U176:W176)*100/G176</f>
        <v>7.1428571428571432</v>
      </c>
      <c r="Y176" s="106">
        <f t="shared" ref="Y176" si="139">((1*I176)+(2*J176)+(3*K176)+(4*M176)+(5*N176)+(6*O176)+(7*Q176)+(8*R176)+(9*S176)+(10*U176)+(11*V176)+(12*W176))/G176</f>
        <v>5.8571428571428568</v>
      </c>
      <c r="Z176" s="107">
        <f t="shared" ref="Z176" si="140">T176+X176</f>
        <v>42.857142857142861</v>
      </c>
    </row>
    <row r="177" spans="2:26" x14ac:dyDescent="0.25">
      <c r="B177" s="5"/>
      <c r="C177" s="6"/>
      <c r="D177" s="48"/>
      <c r="E177" s="5"/>
      <c r="F177" s="5"/>
      <c r="G177" s="103"/>
      <c r="H177" s="6"/>
      <c r="I177" s="8"/>
      <c r="J177" s="8"/>
      <c r="K177" s="8"/>
      <c r="L177" s="53"/>
      <c r="M177" s="8"/>
      <c r="N177" s="8"/>
      <c r="O177" s="8"/>
      <c r="P177" s="53"/>
      <c r="Q177" s="8"/>
      <c r="R177" s="8"/>
      <c r="S177" s="8"/>
      <c r="T177" s="53"/>
      <c r="U177" s="11"/>
      <c r="V177" s="11"/>
      <c r="W177" s="11"/>
      <c r="X177" s="55"/>
      <c r="Y177" s="55"/>
      <c r="Z177" s="56"/>
    </row>
    <row r="178" spans="2:26" x14ac:dyDescent="0.25">
      <c r="B178" s="5"/>
      <c r="C178" s="6"/>
      <c r="D178" s="98" t="s">
        <v>90</v>
      </c>
      <c r="E178" s="5"/>
      <c r="F178" s="5"/>
      <c r="G178" s="189"/>
      <c r="H178" s="104" t="s">
        <v>26</v>
      </c>
      <c r="I178" s="8"/>
      <c r="J178" s="8"/>
      <c r="K178" s="8"/>
      <c r="L178" s="53"/>
      <c r="M178" s="8"/>
      <c r="N178" s="8"/>
      <c r="O178" s="8"/>
      <c r="P178" s="53"/>
      <c r="Q178" s="8"/>
      <c r="R178" s="8"/>
      <c r="S178" s="8"/>
      <c r="T178" s="53"/>
      <c r="U178" s="11"/>
      <c r="V178" s="11"/>
      <c r="W178" s="11"/>
      <c r="X178" s="55"/>
      <c r="Y178" s="106">
        <f>AVERAGE(Y176,Y173,Y169,Y164,Y159)</f>
        <v>6.0091908091908088</v>
      </c>
      <c r="Z178" s="106">
        <f>AVERAGE(Z176,Z173,Z169,Z164,Z159)</f>
        <v>47.452547452547456</v>
      </c>
    </row>
    <row r="179" spans="2:26" x14ac:dyDescent="0.25">
      <c r="B179" s="5"/>
      <c r="C179" s="6"/>
      <c r="D179" s="48" t="s">
        <v>19</v>
      </c>
      <c r="E179" s="5"/>
      <c r="F179" s="5"/>
      <c r="G179" s="110"/>
      <c r="H179" s="6" t="s">
        <v>26</v>
      </c>
      <c r="I179" s="8"/>
      <c r="J179" s="8"/>
      <c r="K179" s="8"/>
      <c r="L179" s="53"/>
      <c r="M179" s="8"/>
      <c r="N179" s="8"/>
      <c r="O179" s="8"/>
      <c r="P179" s="53"/>
      <c r="Q179" s="8"/>
      <c r="R179" s="8"/>
      <c r="S179" s="8"/>
      <c r="T179" s="53"/>
      <c r="U179" s="11"/>
      <c r="V179" s="11"/>
      <c r="W179" s="11"/>
      <c r="X179" s="55"/>
      <c r="Y179" s="55">
        <f>AVERAGE(Y174,Y170,Y165,Y160,Y155)</f>
        <v>6.0091558441558437</v>
      </c>
      <c r="Z179" s="55">
        <f>AVERAGE(Z174,Z170,Z165,Z160,Z155)</f>
        <v>48.04329004329005</v>
      </c>
    </row>
    <row r="180" spans="2:26" x14ac:dyDescent="0.25">
      <c r="B180" s="5"/>
      <c r="C180" s="6"/>
      <c r="D180" s="246" t="s">
        <v>130</v>
      </c>
      <c r="E180" s="5"/>
      <c r="F180" s="5"/>
      <c r="G180" s="110"/>
      <c r="H180" s="263" t="s">
        <v>26</v>
      </c>
      <c r="I180" s="8"/>
      <c r="J180" s="8"/>
      <c r="K180" s="8"/>
      <c r="L180" s="53"/>
      <c r="M180" s="8"/>
      <c r="N180" s="8"/>
      <c r="O180" s="8"/>
      <c r="P180" s="53"/>
      <c r="Q180" s="8"/>
      <c r="R180" s="8"/>
      <c r="S180" s="8"/>
      <c r="T180" s="53"/>
      <c r="U180" s="11"/>
      <c r="V180" s="11"/>
      <c r="W180" s="11"/>
      <c r="X180" s="55"/>
      <c r="Y180" s="255">
        <f>AVERAGE(Y171,Y166,Y161,Y156,Y152)</f>
        <v>6.1090476190476197</v>
      </c>
      <c r="Z180" s="255">
        <f>AVERAGE(Z171,Z166,Z161,Z156,Z152)</f>
        <v>50.238095238095241</v>
      </c>
    </row>
    <row r="181" spans="2:26" x14ac:dyDescent="0.25">
      <c r="B181" s="5"/>
      <c r="C181" s="6"/>
      <c r="D181" s="246" t="s">
        <v>153</v>
      </c>
      <c r="E181" s="5"/>
      <c r="F181" s="5"/>
      <c r="G181" s="110"/>
      <c r="H181" s="263" t="s">
        <v>26</v>
      </c>
      <c r="I181" s="8"/>
      <c r="J181" s="8"/>
      <c r="K181" s="8"/>
      <c r="L181" s="53"/>
      <c r="M181" s="8"/>
      <c r="N181" s="8"/>
      <c r="O181" s="8"/>
      <c r="P181" s="53"/>
      <c r="Q181" s="8"/>
      <c r="R181" s="8"/>
      <c r="S181" s="8"/>
      <c r="T181" s="53"/>
      <c r="U181" s="11"/>
      <c r="V181" s="11"/>
      <c r="W181" s="11"/>
      <c r="X181" s="55"/>
      <c r="Y181" s="255">
        <f>AVERAGE(Y167,Y162,Y157,Y153,Y151)</f>
        <v>6.2852813852813858</v>
      </c>
      <c r="Z181" s="255">
        <f>AVERAGE(Z167,Z162,Z157,Z153,Z151)</f>
        <v>47.601731601731601</v>
      </c>
    </row>
    <row r="182" spans="2:26" x14ac:dyDescent="0.25">
      <c r="B182" s="5"/>
      <c r="C182" s="51"/>
      <c r="D182" s="51"/>
      <c r="E182" s="51"/>
      <c r="F182" s="52"/>
      <c r="G182" s="48"/>
      <c r="H182" s="52"/>
      <c r="I182" s="13"/>
      <c r="J182" s="13"/>
      <c r="K182" s="13"/>
      <c r="L182" s="53"/>
      <c r="M182" s="13"/>
      <c r="N182" s="13"/>
      <c r="O182" s="13"/>
      <c r="P182" s="53"/>
      <c r="Q182" s="13"/>
      <c r="R182" s="13"/>
      <c r="S182" s="13"/>
      <c r="T182" s="53"/>
      <c r="U182" s="13"/>
      <c r="V182" s="13"/>
      <c r="W182" s="13"/>
      <c r="X182" s="55"/>
      <c r="Y182" s="108">
        <f>Y181-Y180</f>
        <v>0.17623376623376608</v>
      </c>
      <c r="Z182" s="108">
        <f>Z181-Z180</f>
        <v>-2.6363636363636402</v>
      </c>
    </row>
    <row r="183" spans="2:26" x14ac:dyDescent="0.25">
      <c r="B183" s="5">
        <v>1</v>
      </c>
      <c r="C183" s="427" t="s">
        <v>57</v>
      </c>
      <c r="D183" s="420" t="s">
        <v>153</v>
      </c>
      <c r="E183" s="421">
        <v>7</v>
      </c>
      <c r="F183" s="421">
        <v>14</v>
      </c>
      <c r="G183" s="67">
        <f t="shared" si="0"/>
        <v>14</v>
      </c>
      <c r="H183" s="427" t="s">
        <v>27</v>
      </c>
      <c r="I183" s="423"/>
      <c r="J183" s="423">
        <v>1</v>
      </c>
      <c r="K183" s="423">
        <v>1</v>
      </c>
      <c r="L183" s="424">
        <f t="shared" si="1"/>
        <v>14.285714285714286</v>
      </c>
      <c r="M183" s="423">
        <v>2</v>
      </c>
      <c r="N183" s="423">
        <v>3</v>
      </c>
      <c r="O183" s="423">
        <v>2</v>
      </c>
      <c r="P183" s="424">
        <f t="shared" si="2"/>
        <v>50</v>
      </c>
      <c r="Q183" s="423">
        <v>2</v>
      </c>
      <c r="R183" s="423"/>
      <c r="S183" s="423">
        <v>3</v>
      </c>
      <c r="T183" s="424">
        <f t="shared" si="3"/>
        <v>35.714285714285715</v>
      </c>
      <c r="U183" s="423"/>
      <c r="V183" s="423"/>
      <c r="W183" s="423"/>
      <c r="X183" s="424">
        <f t="shared" si="6"/>
        <v>0</v>
      </c>
      <c r="Y183" s="424">
        <f t="shared" si="4"/>
        <v>5.7857142857142856</v>
      </c>
      <c r="Z183" s="425">
        <f t="shared" si="5"/>
        <v>35.714285714285715</v>
      </c>
    </row>
    <row r="184" spans="2:26" x14ac:dyDescent="0.25">
      <c r="B184" s="5">
        <v>2</v>
      </c>
      <c r="C184" s="263" t="s">
        <v>57</v>
      </c>
      <c r="D184" s="260" t="s">
        <v>130</v>
      </c>
      <c r="E184" s="377">
        <v>7</v>
      </c>
      <c r="F184" s="384">
        <v>14</v>
      </c>
      <c r="G184" s="67">
        <f t="shared" si="0"/>
        <v>14</v>
      </c>
      <c r="H184" s="263" t="s">
        <v>27</v>
      </c>
      <c r="I184" s="328"/>
      <c r="J184" s="309">
        <v>1</v>
      </c>
      <c r="K184" s="309">
        <v>1</v>
      </c>
      <c r="L184" s="254">
        <f t="shared" si="1"/>
        <v>14.285714285714286</v>
      </c>
      <c r="M184" s="309">
        <v>3</v>
      </c>
      <c r="N184" s="309">
        <v>2</v>
      </c>
      <c r="O184" s="309">
        <v>1</v>
      </c>
      <c r="P184" s="254">
        <f t="shared" si="2"/>
        <v>42.857142857142854</v>
      </c>
      <c r="Q184" s="309">
        <v>3</v>
      </c>
      <c r="R184" s="309">
        <v>2</v>
      </c>
      <c r="S184" s="309">
        <v>1</v>
      </c>
      <c r="T184" s="369">
        <f t="shared" si="3"/>
        <v>42.857142857142854</v>
      </c>
      <c r="U184" s="328"/>
      <c r="V184" s="328"/>
      <c r="W184" s="328"/>
      <c r="X184" s="255">
        <f t="shared" si="6"/>
        <v>0</v>
      </c>
      <c r="Y184" s="255">
        <f t="shared" si="4"/>
        <v>5.6428571428571432</v>
      </c>
      <c r="Z184" s="256">
        <f t="shared" si="5"/>
        <v>42.857142857142854</v>
      </c>
    </row>
    <row r="185" spans="2:26" x14ac:dyDescent="0.25">
      <c r="B185" s="5"/>
      <c r="C185" s="263" t="s">
        <v>57</v>
      </c>
      <c r="D185" s="260" t="s">
        <v>153</v>
      </c>
      <c r="E185" s="377">
        <v>8</v>
      </c>
      <c r="F185" s="384">
        <v>14</v>
      </c>
      <c r="G185" s="67">
        <f t="shared" si="0"/>
        <v>14</v>
      </c>
      <c r="H185" s="263" t="s">
        <v>27</v>
      </c>
      <c r="I185" s="328"/>
      <c r="J185" s="309">
        <v>2</v>
      </c>
      <c r="K185" s="309">
        <v>2</v>
      </c>
      <c r="L185" s="254">
        <f t="shared" si="1"/>
        <v>28.571428571428573</v>
      </c>
      <c r="M185" s="309">
        <v>2</v>
      </c>
      <c r="N185" s="309">
        <v>2</v>
      </c>
      <c r="O185" s="309">
        <v>1</v>
      </c>
      <c r="P185" s="254">
        <f t="shared" si="2"/>
        <v>35.714285714285715</v>
      </c>
      <c r="Q185" s="309"/>
      <c r="R185" s="309">
        <v>4</v>
      </c>
      <c r="S185" s="309">
        <v>1</v>
      </c>
      <c r="T185" s="369">
        <f t="shared" si="3"/>
        <v>35.714285714285715</v>
      </c>
      <c r="U185" s="328"/>
      <c r="V185" s="328"/>
      <c r="W185" s="328"/>
      <c r="X185" s="255">
        <f t="shared" si="6"/>
        <v>0</v>
      </c>
      <c r="Y185" s="255">
        <f t="shared" si="4"/>
        <v>5.3571428571428568</v>
      </c>
      <c r="Z185" s="256">
        <f t="shared" si="5"/>
        <v>35.714285714285715</v>
      </c>
    </row>
    <row r="186" spans="2:26" x14ac:dyDescent="0.25">
      <c r="B186" s="5"/>
      <c r="C186" s="177"/>
      <c r="D186" s="408"/>
      <c r="E186" s="429"/>
      <c r="F186" s="430"/>
      <c r="G186" s="110"/>
      <c r="H186" s="177"/>
      <c r="I186" s="411"/>
      <c r="J186" s="412"/>
      <c r="K186" s="412"/>
      <c r="L186" s="417"/>
      <c r="M186" s="412"/>
      <c r="N186" s="412"/>
      <c r="O186" s="412"/>
      <c r="P186" s="417"/>
      <c r="Q186" s="412"/>
      <c r="R186" s="412"/>
      <c r="S186" s="412"/>
      <c r="T186" s="402"/>
      <c r="U186" s="411"/>
      <c r="V186" s="411"/>
      <c r="W186" s="411"/>
      <c r="X186" s="151"/>
      <c r="Y186" s="108">
        <f>Y185-Y184</f>
        <v>-0.28571428571428648</v>
      </c>
      <c r="Z186" s="108">
        <f>Z185-Z184</f>
        <v>-7.1428571428571388</v>
      </c>
    </row>
    <row r="187" spans="2:26" x14ac:dyDescent="0.25">
      <c r="B187" s="5">
        <v>3</v>
      </c>
      <c r="C187" s="6" t="s">
        <v>57</v>
      </c>
      <c r="D187" s="48" t="s">
        <v>19</v>
      </c>
      <c r="E187" s="5">
        <v>7</v>
      </c>
      <c r="F187" s="5">
        <v>10</v>
      </c>
      <c r="G187" s="4">
        <f t="shared" si="0"/>
        <v>10</v>
      </c>
      <c r="H187" s="6" t="s">
        <v>27</v>
      </c>
      <c r="I187" s="8"/>
      <c r="J187" s="8">
        <v>2</v>
      </c>
      <c r="K187" s="8">
        <v>3</v>
      </c>
      <c r="L187" s="53">
        <f t="shared" si="1"/>
        <v>50</v>
      </c>
      <c r="M187" s="8">
        <v>1</v>
      </c>
      <c r="N187" s="8"/>
      <c r="O187" s="8">
        <v>2</v>
      </c>
      <c r="P187" s="53">
        <f t="shared" si="2"/>
        <v>30</v>
      </c>
      <c r="Q187" s="8">
        <v>1</v>
      </c>
      <c r="R187" s="8"/>
      <c r="S187" s="8"/>
      <c r="T187" s="53">
        <f t="shared" si="3"/>
        <v>10</v>
      </c>
      <c r="U187" s="8">
        <v>1</v>
      </c>
      <c r="V187" s="8"/>
      <c r="W187" s="8"/>
      <c r="X187" s="55">
        <f t="shared" si="6"/>
        <v>10</v>
      </c>
      <c r="Y187" s="55">
        <f t="shared" si="4"/>
        <v>4.5999999999999996</v>
      </c>
      <c r="Z187" s="56">
        <f t="shared" si="5"/>
        <v>20</v>
      </c>
    </row>
    <row r="188" spans="2:26" x14ac:dyDescent="0.25">
      <c r="B188" s="5"/>
      <c r="C188" s="263" t="s">
        <v>57</v>
      </c>
      <c r="D188" s="246" t="s">
        <v>130</v>
      </c>
      <c r="E188" s="269">
        <v>8</v>
      </c>
      <c r="F188" s="269">
        <v>10</v>
      </c>
      <c r="G188" s="67">
        <f t="shared" si="0"/>
        <v>10</v>
      </c>
      <c r="H188" s="263" t="s">
        <v>27</v>
      </c>
      <c r="I188" s="264"/>
      <c r="J188" s="264">
        <v>3</v>
      </c>
      <c r="K188" s="264">
        <v>2</v>
      </c>
      <c r="L188" s="369">
        <f t="shared" si="1"/>
        <v>50</v>
      </c>
      <c r="M188" s="264">
        <v>2</v>
      </c>
      <c r="N188" s="264"/>
      <c r="O188" s="264">
        <v>1</v>
      </c>
      <c r="P188" s="369">
        <f t="shared" si="2"/>
        <v>30</v>
      </c>
      <c r="Q188" s="264">
        <v>1</v>
      </c>
      <c r="R188" s="264"/>
      <c r="S188" s="264"/>
      <c r="T188" s="369">
        <f t="shared" si="3"/>
        <v>10</v>
      </c>
      <c r="U188" s="264">
        <v>1</v>
      </c>
      <c r="V188" s="264"/>
      <c r="W188" s="264"/>
      <c r="X188" s="255">
        <f t="shared" si="6"/>
        <v>10</v>
      </c>
      <c r="Y188" s="255">
        <f t="shared" si="4"/>
        <v>4.3</v>
      </c>
      <c r="Z188" s="256">
        <f t="shared" si="5"/>
        <v>20</v>
      </c>
    </row>
    <row r="189" spans="2:26" x14ac:dyDescent="0.25">
      <c r="B189" s="5"/>
      <c r="C189" s="263" t="s">
        <v>57</v>
      </c>
      <c r="D189" s="246" t="s">
        <v>153</v>
      </c>
      <c r="E189" s="269">
        <v>9</v>
      </c>
      <c r="F189" s="269">
        <v>10</v>
      </c>
      <c r="G189" s="67">
        <f t="shared" si="0"/>
        <v>10</v>
      </c>
      <c r="H189" s="263" t="s">
        <v>27</v>
      </c>
      <c r="I189" s="264"/>
      <c r="J189" s="264">
        <v>5</v>
      </c>
      <c r="K189" s="264">
        <v>1</v>
      </c>
      <c r="L189" s="369">
        <f t="shared" si="1"/>
        <v>60</v>
      </c>
      <c r="M189" s="264">
        <v>1</v>
      </c>
      <c r="N189" s="264"/>
      <c r="O189" s="264">
        <v>1</v>
      </c>
      <c r="P189" s="369">
        <f t="shared" si="2"/>
        <v>20</v>
      </c>
      <c r="Q189" s="264">
        <v>1</v>
      </c>
      <c r="R189" s="264"/>
      <c r="S189" s="264">
        <v>1</v>
      </c>
      <c r="T189" s="369">
        <f t="shared" si="3"/>
        <v>20</v>
      </c>
      <c r="U189" s="264"/>
      <c r="V189" s="264"/>
      <c r="W189" s="264"/>
      <c r="X189" s="255">
        <f t="shared" si="6"/>
        <v>0</v>
      </c>
      <c r="Y189" s="255">
        <f t="shared" si="4"/>
        <v>3.9</v>
      </c>
      <c r="Z189" s="256">
        <f t="shared" si="5"/>
        <v>20</v>
      </c>
    </row>
    <row r="190" spans="2:26" x14ac:dyDescent="0.25">
      <c r="B190" s="5"/>
      <c r="C190" s="6"/>
      <c r="D190" s="48"/>
      <c r="E190" s="5"/>
      <c r="F190" s="5"/>
      <c r="G190" s="48"/>
      <c r="H190" s="6"/>
      <c r="I190" s="8"/>
      <c r="J190" s="8"/>
      <c r="K190" s="8"/>
      <c r="L190" s="53"/>
      <c r="M190" s="8"/>
      <c r="N190" s="8"/>
      <c r="O190" s="8"/>
      <c r="P190" s="53"/>
      <c r="Q190" s="8"/>
      <c r="R190" s="8"/>
      <c r="S190" s="8"/>
      <c r="T190" s="53"/>
      <c r="U190" s="8"/>
      <c r="V190" s="8"/>
      <c r="W190" s="8"/>
      <c r="X190" s="55"/>
      <c r="Y190" s="108">
        <f>Y189-Y188</f>
        <v>-0.39999999999999991</v>
      </c>
      <c r="Z190" s="108">
        <f>Z189-Z188</f>
        <v>0</v>
      </c>
    </row>
    <row r="191" spans="2:26" x14ac:dyDescent="0.25">
      <c r="B191" s="5">
        <v>4</v>
      </c>
      <c r="C191" s="117" t="s">
        <v>57</v>
      </c>
      <c r="D191" s="98" t="s">
        <v>90</v>
      </c>
      <c r="E191" s="145">
        <v>7</v>
      </c>
      <c r="F191" s="145">
        <v>11</v>
      </c>
      <c r="G191" s="67">
        <f t="shared" si="0"/>
        <v>11</v>
      </c>
      <c r="H191" s="104" t="s">
        <v>27</v>
      </c>
      <c r="I191" s="147"/>
      <c r="J191" s="147"/>
      <c r="K191" s="147"/>
      <c r="L191" s="121">
        <f>SUM(I191:K191)*100/G191</f>
        <v>0</v>
      </c>
      <c r="M191" s="147"/>
      <c r="N191" s="147"/>
      <c r="O191" s="147">
        <v>1</v>
      </c>
      <c r="P191" s="121">
        <f>SUM(M191:O191)*100/G191</f>
        <v>9.0909090909090917</v>
      </c>
      <c r="Q191" s="147">
        <v>4</v>
      </c>
      <c r="R191" s="147">
        <v>3</v>
      </c>
      <c r="S191" s="147">
        <v>2</v>
      </c>
      <c r="T191" s="121">
        <f>SUM(Q191:S191)*100/G191</f>
        <v>81.818181818181813</v>
      </c>
      <c r="U191" s="147">
        <v>1</v>
      </c>
      <c r="V191" s="147"/>
      <c r="W191" s="147"/>
      <c r="X191" s="150">
        <f t="shared" ref="X191" si="141">SUM(U191:W191)*100/G191</f>
        <v>9.0909090909090917</v>
      </c>
      <c r="Y191" s="106">
        <f t="shared" si="4"/>
        <v>7.8181818181818183</v>
      </c>
      <c r="Z191" s="107">
        <f t="shared" si="5"/>
        <v>90.909090909090907</v>
      </c>
    </row>
    <row r="192" spans="2:26" x14ac:dyDescent="0.25">
      <c r="B192" s="5"/>
      <c r="C192" s="6" t="s">
        <v>57</v>
      </c>
      <c r="D192" s="48" t="s">
        <v>19</v>
      </c>
      <c r="E192" s="5">
        <v>8</v>
      </c>
      <c r="F192" s="5">
        <v>12</v>
      </c>
      <c r="G192" s="4">
        <f t="shared" si="0"/>
        <v>12</v>
      </c>
      <c r="H192" s="6" t="s">
        <v>27</v>
      </c>
      <c r="I192" s="8"/>
      <c r="J192" s="8"/>
      <c r="K192" s="8"/>
      <c r="L192" s="53">
        <f t="shared" si="1"/>
        <v>0</v>
      </c>
      <c r="M192" s="8">
        <v>1</v>
      </c>
      <c r="N192" s="8">
        <v>1</v>
      </c>
      <c r="O192" s="8">
        <v>4</v>
      </c>
      <c r="P192" s="53">
        <f t="shared" si="2"/>
        <v>50</v>
      </c>
      <c r="Q192" s="8">
        <v>2</v>
      </c>
      <c r="R192" s="8">
        <v>1</v>
      </c>
      <c r="S192" s="8">
        <v>3</v>
      </c>
      <c r="T192" s="175">
        <f t="shared" ref="T192:T208" si="142">SUM(Q192:S192)*100/G192</f>
        <v>50</v>
      </c>
      <c r="U192" s="8"/>
      <c r="V192" s="8"/>
      <c r="W192" s="8"/>
      <c r="X192" s="55">
        <f t="shared" si="6"/>
        <v>0</v>
      </c>
      <c r="Y192" s="55">
        <f t="shared" si="4"/>
        <v>6.833333333333333</v>
      </c>
      <c r="Z192" s="56">
        <f t="shared" si="5"/>
        <v>50</v>
      </c>
    </row>
    <row r="193" spans="2:26" x14ac:dyDescent="0.25">
      <c r="B193" s="5"/>
      <c r="C193" s="263" t="s">
        <v>57</v>
      </c>
      <c r="D193" s="246" t="s">
        <v>130</v>
      </c>
      <c r="E193" s="269">
        <v>9</v>
      </c>
      <c r="F193" s="269">
        <v>12</v>
      </c>
      <c r="G193" s="67">
        <f t="shared" si="0"/>
        <v>12</v>
      </c>
      <c r="H193" s="263" t="s">
        <v>27</v>
      </c>
      <c r="I193" s="264"/>
      <c r="J193" s="264"/>
      <c r="K193" s="264"/>
      <c r="L193" s="369">
        <f t="shared" si="1"/>
        <v>0</v>
      </c>
      <c r="M193" s="264">
        <v>1</v>
      </c>
      <c r="N193" s="264">
        <v>2</v>
      </c>
      <c r="O193" s="264">
        <v>2</v>
      </c>
      <c r="P193" s="369">
        <f t="shared" si="2"/>
        <v>41.666666666666664</v>
      </c>
      <c r="Q193" s="264">
        <v>1</v>
      </c>
      <c r="R193" s="264">
        <v>4</v>
      </c>
      <c r="S193" s="264">
        <v>1</v>
      </c>
      <c r="T193" s="265">
        <f t="shared" si="142"/>
        <v>50</v>
      </c>
      <c r="U193" s="264">
        <v>1</v>
      </c>
      <c r="V193" s="264"/>
      <c r="W193" s="264"/>
      <c r="X193" s="255">
        <f t="shared" si="6"/>
        <v>8.3333333333333339</v>
      </c>
      <c r="Y193" s="255">
        <f t="shared" si="4"/>
        <v>7</v>
      </c>
      <c r="Z193" s="256">
        <f t="shared" si="5"/>
        <v>58.333333333333336</v>
      </c>
    </row>
    <row r="194" spans="2:26" x14ac:dyDescent="0.25">
      <c r="B194" s="5"/>
      <c r="C194" s="263" t="s">
        <v>57</v>
      </c>
      <c r="D194" s="246" t="s">
        <v>153</v>
      </c>
      <c r="E194" s="269">
        <v>10</v>
      </c>
      <c r="F194" s="269">
        <v>11</v>
      </c>
      <c r="G194" s="67">
        <f t="shared" si="0"/>
        <v>11</v>
      </c>
      <c r="H194" s="263" t="s">
        <v>27</v>
      </c>
      <c r="I194" s="264"/>
      <c r="J194" s="264"/>
      <c r="K194" s="264"/>
      <c r="L194" s="369">
        <f t="shared" si="1"/>
        <v>0</v>
      </c>
      <c r="M194" s="264">
        <v>1</v>
      </c>
      <c r="N194" s="264"/>
      <c r="O194" s="264">
        <v>3</v>
      </c>
      <c r="P194" s="369">
        <f t="shared" si="2"/>
        <v>36.363636363636367</v>
      </c>
      <c r="Q194" s="264">
        <v>3</v>
      </c>
      <c r="R194" s="264"/>
      <c r="S194" s="264">
        <v>2</v>
      </c>
      <c r="T194" s="265">
        <f t="shared" si="142"/>
        <v>45.454545454545453</v>
      </c>
      <c r="U194" s="264">
        <v>2</v>
      </c>
      <c r="V194" s="264"/>
      <c r="W194" s="264"/>
      <c r="X194" s="255">
        <f t="shared" si="6"/>
        <v>18.181818181818183</v>
      </c>
      <c r="Y194" s="255">
        <f t="shared" si="4"/>
        <v>7.3636363636363633</v>
      </c>
      <c r="Z194" s="256">
        <f t="shared" si="5"/>
        <v>63.63636363636364</v>
      </c>
    </row>
    <row r="195" spans="2:26" x14ac:dyDescent="0.25">
      <c r="B195" s="5"/>
      <c r="C195" s="6"/>
      <c r="D195" s="48"/>
      <c r="E195" s="5"/>
      <c r="F195" s="5"/>
      <c r="G195" s="110"/>
      <c r="H195" s="6"/>
      <c r="I195" s="8"/>
      <c r="J195" s="8"/>
      <c r="K195" s="8"/>
      <c r="L195" s="53"/>
      <c r="M195" s="8"/>
      <c r="N195" s="8"/>
      <c r="O195" s="8"/>
      <c r="P195" s="53"/>
      <c r="Q195" s="8"/>
      <c r="R195" s="8"/>
      <c r="S195" s="8"/>
      <c r="T195" s="175"/>
      <c r="U195" s="8"/>
      <c r="V195" s="8"/>
      <c r="W195" s="8"/>
      <c r="X195" s="55"/>
      <c r="Y195" s="108">
        <f>Y194-Y193</f>
        <v>0.36363636363636331</v>
      </c>
      <c r="Z195" s="108">
        <f>Z194-Z193</f>
        <v>5.3030303030303045</v>
      </c>
    </row>
    <row r="196" spans="2:26" x14ac:dyDescent="0.25">
      <c r="B196" s="5">
        <v>5</v>
      </c>
      <c r="C196" s="117" t="s">
        <v>57</v>
      </c>
      <c r="D196" s="98" t="s">
        <v>90</v>
      </c>
      <c r="E196" s="145">
        <v>8</v>
      </c>
      <c r="F196" s="145">
        <v>11</v>
      </c>
      <c r="G196" s="67">
        <f t="shared" si="0"/>
        <v>11</v>
      </c>
      <c r="H196" s="104" t="s">
        <v>27</v>
      </c>
      <c r="I196" s="147"/>
      <c r="J196" s="147"/>
      <c r="K196" s="147"/>
      <c r="L196" s="121">
        <f>SUM(I196:K196)*100/G196</f>
        <v>0</v>
      </c>
      <c r="M196" s="147">
        <v>2</v>
      </c>
      <c r="N196" s="147">
        <v>3</v>
      </c>
      <c r="O196" s="147">
        <v>3</v>
      </c>
      <c r="P196" s="121">
        <f>SUM(M196:O196)*100/G196</f>
        <v>72.727272727272734</v>
      </c>
      <c r="Q196" s="147"/>
      <c r="R196" s="147"/>
      <c r="S196" s="147">
        <v>2</v>
      </c>
      <c r="T196" s="121">
        <f t="shared" si="142"/>
        <v>18.181818181818183</v>
      </c>
      <c r="U196" s="147">
        <v>1</v>
      </c>
      <c r="V196" s="147"/>
      <c r="W196" s="147"/>
      <c r="X196" s="150">
        <f t="shared" ref="X196" si="143">SUM(U196:W196)*100/G196</f>
        <v>9.0909090909090917</v>
      </c>
      <c r="Y196" s="106">
        <f t="shared" ref="Y196" si="144">((1*I196)+(2*J196)+(3*K196)+(4*M196)+(5*N196)+(6*O196)+(7*Q196)+(8*R196)+(9*S196)+(10*U196)+(11*V196)+(12*W196))/G196</f>
        <v>6.2727272727272725</v>
      </c>
      <c r="Z196" s="107">
        <f t="shared" ref="Z196" si="145">T196+X196</f>
        <v>27.272727272727273</v>
      </c>
    </row>
    <row r="197" spans="2:26" x14ac:dyDescent="0.25">
      <c r="B197" s="5"/>
      <c r="C197" s="6" t="s">
        <v>57</v>
      </c>
      <c r="D197" s="48" t="s">
        <v>19</v>
      </c>
      <c r="E197" s="5">
        <v>9</v>
      </c>
      <c r="F197" s="5">
        <v>11</v>
      </c>
      <c r="G197" s="4">
        <f t="shared" si="0"/>
        <v>11</v>
      </c>
      <c r="H197" s="6" t="s">
        <v>27</v>
      </c>
      <c r="I197" s="8"/>
      <c r="J197" s="8">
        <v>1</v>
      </c>
      <c r="K197" s="8">
        <v>1</v>
      </c>
      <c r="L197" s="53">
        <f t="shared" si="1"/>
        <v>18.181818181818183</v>
      </c>
      <c r="M197" s="8">
        <v>1</v>
      </c>
      <c r="N197" s="8">
        <v>2</v>
      </c>
      <c r="O197" s="8">
        <v>2</v>
      </c>
      <c r="P197" s="53">
        <f t="shared" si="2"/>
        <v>45.454545454545453</v>
      </c>
      <c r="Q197" s="8">
        <v>1</v>
      </c>
      <c r="R197" s="8"/>
      <c r="S197" s="8">
        <v>1</v>
      </c>
      <c r="T197" s="175">
        <f t="shared" si="142"/>
        <v>18.181818181818183</v>
      </c>
      <c r="U197" s="8">
        <v>2</v>
      </c>
      <c r="V197" s="8"/>
      <c r="W197" s="8"/>
      <c r="X197" s="55">
        <f t="shared" si="6"/>
        <v>18.181818181818183</v>
      </c>
      <c r="Y197" s="55">
        <f t="shared" si="4"/>
        <v>6.0909090909090908</v>
      </c>
      <c r="Z197" s="56">
        <f t="shared" si="5"/>
        <v>36.363636363636367</v>
      </c>
    </row>
    <row r="198" spans="2:26" x14ac:dyDescent="0.25">
      <c r="B198" s="5"/>
      <c r="C198" s="6" t="s">
        <v>57</v>
      </c>
      <c r="D198" s="48" t="s">
        <v>130</v>
      </c>
      <c r="E198" s="5">
        <v>10</v>
      </c>
      <c r="F198" s="5">
        <v>10</v>
      </c>
      <c r="G198" s="67">
        <f t="shared" si="0"/>
        <v>10</v>
      </c>
      <c r="H198" s="6" t="s">
        <v>27</v>
      </c>
      <c r="I198" s="8"/>
      <c r="J198" s="8"/>
      <c r="K198" s="8">
        <v>1</v>
      </c>
      <c r="L198" s="53">
        <f t="shared" si="1"/>
        <v>10</v>
      </c>
      <c r="M198" s="8">
        <v>3</v>
      </c>
      <c r="N198" s="8"/>
      <c r="O198" s="8">
        <v>2</v>
      </c>
      <c r="P198" s="53">
        <f t="shared" si="2"/>
        <v>50</v>
      </c>
      <c r="Q198" s="8">
        <v>1</v>
      </c>
      <c r="R198" s="8"/>
      <c r="S198" s="8">
        <v>1</v>
      </c>
      <c r="T198" s="175">
        <f t="shared" si="142"/>
        <v>20</v>
      </c>
      <c r="U198" s="8">
        <v>2</v>
      </c>
      <c r="V198" s="8"/>
      <c r="W198" s="8"/>
      <c r="X198" s="55">
        <f t="shared" si="6"/>
        <v>20</v>
      </c>
      <c r="Y198" s="55">
        <f t="shared" si="4"/>
        <v>6.3</v>
      </c>
      <c r="Z198" s="56">
        <f t="shared" si="5"/>
        <v>40</v>
      </c>
    </row>
    <row r="199" spans="2:26" x14ac:dyDescent="0.25">
      <c r="B199" s="5"/>
      <c r="C199" s="6" t="s">
        <v>57</v>
      </c>
      <c r="D199" s="48" t="s">
        <v>153</v>
      </c>
      <c r="E199" s="5">
        <v>11</v>
      </c>
      <c r="F199" s="5">
        <v>10</v>
      </c>
      <c r="G199" s="67">
        <f t="shared" si="0"/>
        <v>10</v>
      </c>
      <c r="H199" s="6" t="s">
        <v>27</v>
      </c>
      <c r="I199" s="8"/>
      <c r="J199" s="8"/>
      <c r="K199" s="8">
        <v>1</v>
      </c>
      <c r="L199" s="53">
        <f t="shared" si="1"/>
        <v>10</v>
      </c>
      <c r="M199" s="8">
        <v>1</v>
      </c>
      <c r="N199" s="8">
        <v>1</v>
      </c>
      <c r="O199" s="8">
        <v>1</v>
      </c>
      <c r="P199" s="53">
        <f t="shared" si="2"/>
        <v>30</v>
      </c>
      <c r="Q199" s="8">
        <v>1</v>
      </c>
      <c r="R199" s="8">
        <v>2</v>
      </c>
      <c r="S199" s="8"/>
      <c r="T199" s="175">
        <f t="shared" si="142"/>
        <v>30</v>
      </c>
      <c r="U199" s="8">
        <v>3</v>
      </c>
      <c r="V199" s="8"/>
      <c r="W199" s="8"/>
      <c r="X199" s="55">
        <f t="shared" si="6"/>
        <v>30</v>
      </c>
      <c r="Y199" s="55">
        <f t="shared" si="4"/>
        <v>7.1</v>
      </c>
      <c r="Z199" s="56">
        <f t="shared" si="5"/>
        <v>60</v>
      </c>
    </row>
    <row r="200" spans="2:26" x14ac:dyDescent="0.25">
      <c r="B200" s="5"/>
      <c r="C200" s="6"/>
      <c r="D200" s="48"/>
      <c r="E200" s="5"/>
      <c r="F200" s="5"/>
      <c r="G200" s="110"/>
      <c r="H200" s="6"/>
      <c r="I200" s="8"/>
      <c r="J200" s="8"/>
      <c r="K200" s="8"/>
      <c r="L200" s="53"/>
      <c r="M200" s="8"/>
      <c r="N200" s="8"/>
      <c r="O200" s="8"/>
      <c r="P200" s="53"/>
      <c r="Q200" s="8"/>
      <c r="R200" s="8"/>
      <c r="S200" s="8"/>
      <c r="T200" s="175"/>
      <c r="U200" s="8"/>
      <c r="V200" s="8"/>
      <c r="W200" s="8"/>
      <c r="X200" s="55"/>
      <c r="Y200" s="108">
        <f>Y199-Y198</f>
        <v>0.79999999999999982</v>
      </c>
      <c r="Z200" s="108">
        <f>Z199-Z198</f>
        <v>20</v>
      </c>
    </row>
    <row r="201" spans="2:26" x14ac:dyDescent="0.25">
      <c r="B201" s="5">
        <v>6</v>
      </c>
      <c r="C201" s="117" t="s">
        <v>57</v>
      </c>
      <c r="D201" s="98" t="s">
        <v>90</v>
      </c>
      <c r="E201" s="145">
        <v>9</v>
      </c>
      <c r="F201" s="145">
        <v>13</v>
      </c>
      <c r="G201" s="67">
        <f t="shared" si="0"/>
        <v>13</v>
      </c>
      <c r="H201" s="104" t="s">
        <v>27</v>
      </c>
      <c r="I201" s="147">
        <v>2</v>
      </c>
      <c r="J201" s="147">
        <v>3</v>
      </c>
      <c r="K201" s="147">
        <v>3</v>
      </c>
      <c r="L201" s="121">
        <f>SUM(I201:K201)*100/G201</f>
        <v>61.53846153846154</v>
      </c>
      <c r="M201" s="147"/>
      <c r="N201" s="147"/>
      <c r="O201" s="147">
        <v>2</v>
      </c>
      <c r="P201" s="121">
        <f>SUM(M201:O201)*100/G201</f>
        <v>15.384615384615385</v>
      </c>
      <c r="Q201" s="147"/>
      <c r="R201" s="147">
        <v>2</v>
      </c>
      <c r="S201" s="147"/>
      <c r="T201" s="121">
        <f t="shared" si="142"/>
        <v>15.384615384615385</v>
      </c>
      <c r="U201" s="147">
        <v>1</v>
      </c>
      <c r="V201" s="147"/>
      <c r="W201" s="147"/>
      <c r="X201" s="150">
        <f t="shared" ref="X201" si="146">SUM(U201:W201)*100/G201</f>
        <v>7.6923076923076925</v>
      </c>
      <c r="Y201" s="106">
        <f t="shared" ref="Y201" si="147">((1*I201)+(2*J201)+(3*K201)+(4*M201)+(5*N201)+(6*O201)+(7*Q201)+(8*R201)+(9*S201)+(10*U201)+(11*V201)+(12*W201))/G201</f>
        <v>4.2307692307692308</v>
      </c>
      <c r="Z201" s="107">
        <f t="shared" ref="Z201" si="148">T201+X201</f>
        <v>23.076923076923077</v>
      </c>
    </row>
    <row r="202" spans="2:26" x14ac:dyDescent="0.25">
      <c r="B202" s="5"/>
      <c r="C202" s="6" t="s">
        <v>57</v>
      </c>
      <c r="D202" s="48" t="s">
        <v>19</v>
      </c>
      <c r="E202" s="5">
        <v>10</v>
      </c>
      <c r="F202" s="5">
        <v>8</v>
      </c>
      <c r="G202" s="4">
        <f t="shared" si="0"/>
        <v>8</v>
      </c>
      <c r="H202" s="6" t="s">
        <v>27</v>
      </c>
      <c r="I202" s="8"/>
      <c r="J202" s="8">
        <v>4</v>
      </c>
      <c r="K202" s="8">
        <v>1</v>
      </c>
      <c r="L202" s="53">
        <f t="shared" si="1"/>
        <v>62.5</v>
      </c>
      <c r="M202" s="8"/>
      <c r="N202" s="8">
        <v>1</v>
      </c>
      <c r="O202" s="8"/>
      <c r="P202" s="53">
        <f t="shared" si="2"/>
        <v>12.5</v>
      </c>
      <c r="Q202" s="8"/>
      <c r="R202" s="8">
        <v>1</v>
      </c>
      <c r="S202" s="8">
        <v>1</v>
      </c>
      <c r="T202" s="175">
        <f t="shared" si="142"/>
        <v>25</v>
      </c>
      <c r="U202" s="8"/>
      <c r="V202" s="8"/>
      <c r="W202" s="8"/>
      <c r="X202" s="55">
        <f t="shared" si="6"/>
        <v>0</v>
      </c>
      <c r="Y202" s="55">
        <f t="shared" si="4"/>
        <v>4.125</v>
      </c>
      <c r="Z202" s="56">
        <f t="shared" si="5"/>
        <v>25</v>
      </c>
    </row>
    <row r="203" spans="2:26" x14ac:dyDescent="0.25">
      <c r="B203" s="5"/>
      <c r="C203" s="263" t="s">
        <v>57</v>
      </c>
      <c r="D203" s="246" t="s">
        <v>130</v>
      </c>
      <c r="E203" s="269">
        <v>11</v>
      </c>
      <c r="F203" s="269">
        <v>7</v>
      </c>
      <c r="G203" s="67">
        <f t="shared" si="0"/>
        <v>7</v>
      </c>
      <c r="H203" s="263" t="s">
        <v>27</v>
      </c>
      <c r="I203" s="264"/>
      <c r="J203" s="264">
        <v>3</v>
      </c>
      <c r="K203" s="264">
        <v>2</v>
      </c>
      <c r="L203" s="369">
        <f t="shared" si="1"/>
        <v>71.428571428571431</v>
      </c>
      <c r="M203" s="264"/>
      <c r="N203" s="264"/>
      <c r="O203" s="264"/>
      <c r="P203" s="369">
        <f t="shared" si="2"/>
        <v>0</v>
      </c>
      <c r="Q203" s="264"/>
      <c r="R203" s="264">
        <v>2</v>
      </c>
      <c r="S203" s="264"/>
      <c r="T203" s="265">
        <f t="shared" si="142"/>
        <v>28.571428571428573</v>
      </c>
      <c r="U203" s="264"/>
      <c r="V203" s="264"/>
      <c r="W203" s="264"/>
      <c r="X203" s="255">
        <f t="shared" si="6"/>
        <v>0</v>
      </c>
      <c r="Y203" s="255">
        <f t="shared" si="4"/>
        <v>4</v>
      </c>
      <c r="Z203" s="256">
        <f t="shared" si="5"/>
        <v>28.571428571428573</v>
      </c>
    </row>
    <row r="204" spans="2:26" x14ac:dyDescent="0.25">
      <c r="B204" s="5"/>
      <c r="C204" s="6"/>
      <c r="D204" s="48"/>
      <c r="E204" s="5"/>
      <c r="F204" s="5"/>
      <c r="G204" s="110"/>
      <c r="H204" s="6"/>
      <c r="I204" s="8"/>
      <c r="J204" s="8"/>
      <c r="K204" s="8"/>
      <c r="L204" s="53"/>
      <c r="M204" s="8"/>
      <c r="N204" s="8"/>
      <c r="O204" s="8"/>
      <c r="P204" s="53"/>
      <c r="Q204" s="8"/>
      <c r="R204" s="8"/>
      <c r="S204" s="8"/>
      <c r="T204" s="175"/>
      <c r="U204" s="8"/>
      <c r="V204" s="8"/>
      <c r="W204" s="8"/>
      <c r="X204" s="55"/>
      <c r="Y204" s="108">
        <f>Y203-Y202</f>
        <v>-0.125</v>
      </c>
      <c r="Z204" s="108">
        <f>Z203-Z202</f>
        <v>3.571428571428573</v>
      </c>
    </row>
    <row r="205" spans="2:26" x14ac:dyDescent="0.25">
      <c r="B205" s="5">
        <v>7</v>
      </c>
      <c r="C205" s="117" t="s">
        <v>57</v>
      </c>
      <c r="D205" s="98" t="s">
        <v>90</v>
      </c>
      <c r="E205" s="145">
        <v>10</v>
      </c>
      <c r="F205" s="145">
        <v>14</v>
      </c>
      <c r="G205" s="67">
        <f t="shared" si="0"/>
        <v>14</v>
      </c>
      <c r="H205" s="104" t="s">
        <v>27</v>
      </c>
      <c r="I205" s="147"/>
      <c r="J205" s="147">
        <v>2</v>
      </c>
      <c r="K205" s="147">
        <v>2</v>
      </c>
      <c r="L205" s="121">
        <f>SUM(I205:K205)*100/G205</f>
        <v>28.571428571428573</v>
      </c>
      <c r="M205" s="147">
        <v>2</v>
      </c>
      <c r="N205" s="147">
        <v>4</v>
      </c>
      <c r="O205" s="147">
        <v>2</v>
      </c>
      <c r="P205" s="121">
        <f>SUM(M205:O205)*100/G205</f>
        <v>57.142857142857146</v>
      </c>
      <c r="Q205" s="147"/>
      <c r="R205" s="147">
        <v>1</v>
      </c>
      <c r="S205" s="147">
        <v>1</v>
      </c>
      <c r="T205" s="121">
        <f t="shared" si="142"/>
        <v>14.285714285714286</v>
      </c>
      <c r="U205" s="147"/>
      <c r="V205" s="147"/>
      <c r="W205" s="147"/>
      <c r="X205" s="150">
        <f t="shared" ref="X205" si="149">SUM(U205:W205)*100/G205</f>
        <v>0</v>
      </c>
      <c r="Y205" s="106">
        <f t="shared" ref="Y205" si="150">((1*I205)+(2*J205)+(3*K205)+(4*M205)+(5*N205)+(6*O205)+(7*Q205)+(8*R205)+(9*S205)+(10*U205)+(11*V205)+(12*W205))/G205</f>
        <v>4.7857142857142856</v>
      </c>
      <c r="Z205" s="107">
        <f t="shared" ref="Z205" si="151">T205+X205</f>
        <v>14.285714285714286</v>
      </c>
    </row>
    <row r="206" spans="2:26" x14ac:dyDescent="0.25">
      <c r="B206" s="5"/>
      <c r="C206" s="6" t="s">
        <v>57</v>
      </c>
      <c r="D206" s="48" t="s">
        <v>19</v>
      </c>
      <c r="E206" s="5">
        <v>11</v>
      </c>
      <c r="F206" s="5">
        <v>12</v>
      </c>
      <c r="G206" s="4">
        <f t="shared" si="0"/>
        <v>12</v>
      </c>
      <c r="H206" s="6" t="s">
        <v>27</v>
      </c>
      <c r="I206" s="8"/>
      <c r="J206" s="8"/>
      <c r="K206" s="8">
        <v>1</v>
      </c>
      <c r="L206" s="53">
        <f t="shared" si="1"/>
        <v>8.3333333333333339</v>
      </c>
      <c r="M206" s="8">
        <v>3</v>
      </c>
      <c r="N206" s="8">
        <v>3</v>
      </c>
      <c r="O206" s="8"/>
      <c r="P206" s="53">
        <f t="shared" si="2"/>
        <v>50</v>
      </c>
      <c r="Q206" s="8">
        <v>1</v>
      </c>
      <c r="R206" s="8">
        <v>1</v>
      </c>
      <c r="S206" s="8">
        <v>3</v>
      </c>
      <c r="T206" s="175">
        <f t="shared" si="142"/>
        <v>41.666666666666664</v>
      </c>
      <c r="U206" s="8"/>
      <c r="V206" s="8"/>
      <c r="W206" s="8"/>
      <c r="X206" s="55">
        <f t="shared" si="6"/>
        <v>0</v>
      </c>
      <c r="Y206" s="55">
        <f t="shared" si="4"/>
        <v>6</v>
      </c>
      <c r="Z206" s="56">
        <f t="shared" si="5"/>
        <v>41.666666666666664</v>
      </c>
    </row>
    <row r="207" spans="2:26" x14ac:dyDescent="0.25">
      <c r="B207" s="5"/>
      <c r="C207" s="6"/>
      <c r="D207" s="48"/>
      <c r="E207" s="5"/>
      <c r="F207" s="5"/>
      <c r="G207" s="110"/>
      <c r="H207" s="6"/>
      <c r="I207" s="8"/>
      <c r="J207" s="8"/>
      <c r="K207" s="8"/>
      <c r="L207" s="53"/>
      <c r="M207" s="8"/>
      <c r="N207" s="8"/>
      <c r="O207" s="8"/>
      <c r="P207" s="53"/>
      <c r="Q207" s="8"/>
      <c r="R207" s="8"/>
      <c r="S207" s="8"/>
      <c r="T207" s="175"/>
      <c r="U207" s="8"/>
      <c r="V207" s="8"/>
      <c r="W207" s="8"/>
      <c r="X207" s="55"/>
      <c r="Y207" s="108">
        <f>Y206-Y205</f>
        <v>1.2142857142857144</v>
      </c>
      <c r="Z207" s="108">
        <f>Z206-Z205</f>
        <v>27.38095238095238</v>
      </c>
    </row>
    <row r="208" spans="2:26" x14ac:dyDescent="0.25">
      <c r="B208" s="5">
        <v>8</v>
      </c>
      <c r="C208" s="117" t="s">
        <v>57</v>
      </c>
      <c r="D208" s="98" t="s">
        <v>90</v>
      </c>
      <c r="E208" s="145">
        <v>11</v>
      </c>
      <c r="F208" s="145">
        <v>13</v>
      </c>
      <c r="G208" s="67">
        <f t="shared" si="0"/>
        <v>13</v>
      </c>
      <c r="H208" s="104" t="s">
        <v>27</v>
      </c>
      <c r="I208" s="147"/>
      <c r="J208" s="147">
        <v>1</v>
      </c>
      <c r="K208" s="147"/>
      <c r="L208" s="121">
        <f>SUM(I208:K208)*100/G208</f>
        <v>7.6923076923076925</v>
      </c>
      <c r="M208" s="147"/>
      <c r="N208" s="147">
        <v>2</v>
      </c>
      <c r="O208" s="147">
        <v>3</v>
      </c>
      <c r="P208" s="121">
        <f t="shared" ref="P208" si="152">SUM(M208:O208)*100/G208</f>
        <v>38.46153846153846</v>
      </c>
      <c r="Q208" s="147">
        <v>3</v>
      </c>
      <c r="R208" s="147">
        <v>1</v>
      </c>
      <c r="S208" s="147">
        <v>1</v>
      </c>
      <c r="T208" s="121">
        <f t="shared" si="142"/>
        <v>38.46153846153846</v>
      </c>
      <c r="U208" s="147">
        <v>2</v>
      </c>
      <c r="V208" s="147"/>
      <c r="W208" s="147"/>
      <c r="X208" s="150">
        <f t="shared" ref="X208" si="153">SUM(U208:W208)*100/G208</f>
        <v>15.384615384615385</v>
      </c>
      <c r="Y208" s="106">
        <f t="shared" ref="Y208" si="154">((1*I208)+(2*J208)+(3*K208)+(4*M208)+(5*N208)+(6*O208)+(7*Q208)+(8*R208)+(9*S208)+(10*U208)+(11*V208)+(12*W208))/G208</f>
        <v>6.7692307692307692</v>
      </c>
      <c r="Z208" s="107">
        <f t="shared" ref="Z208" si="155">T208+X208</f>
        <v>53.846153846153847</v>
      </c>
    </row>
    <row r="209" spans="2:29" x14ac:dyDescent="0.25">
      <c r="B209" s="5"/>
      <c r="C209" s="6"/>
      <c r="D209" s="48"/>
      <c r="E209" s="5"/>
      <c r="F209" s="5"/>
      <c r="G209" s="110"/>
      <c r="H209" s="6"/>
      <c r="I209" s="8"/>
      <c r="J209" s="8"/>
      <c r="K209" s="8"/>
      <c r="L209" s="53"/>
      <c r="M209" s="8"/>
      <c r="N209" s="8"/>
      <c r="O209" s="8"/>
      <c r="P209" s="53"/>
      <c r="Q209" s="8"/>
      <c r="R209" s="8"/>
      <c r="S209" s="8"/>
      <c r="T209" s="53"/>
      <c r="U209" s="8"/>
      <c r="V209" s="8"/>
      <c r="W209" s="8"/>
      <c r="X209" s="55"/>
      <c r="Y209" s="55"/>
      <c r="Z209" s="56"/>
    </row>
    <row r="210" spans="2:29" x14ac:dyDescent="0.25">
      <c r="B210" s="5"/>
      <c r="C210" s="6"/>
      <c r="D210" s="98" t="s">
        <v>90</v>
      </c>
      <c r="E210" s="5"/>
      <c r="F210" s="5"/>
      <c r="G210" s="110"/>
      <c r="H210" s="104" t="s">
        <v>27</v>
      </c>
      <c r="I210" s="8"/>
      <c r="J210" s="8"/>
      <c r="K210" s="8"/>
      <c r="L210" s="53"/>
      <c r="M210" s="8"/>
      <c r="N210" s="8"/>
      <c r="O210" s="8"/>
      <c r="P210" s="53"/>
      <c r="Q210" s="8"/>
      <c r="R210" s="8"/>
      <c r="S210" s="8"/>
      <c r="T210" s="53"/>
      <c r="U210" s="8"/>
      <c r="V210" s="8"/>
      <c r="W210" s="8"/>
      <c r="X210" s="55"/>
      <c r="Y210" s="106">
        <f>AVERAGE(Y208,Y205,Y201,Y196,Y191)</f>
        <v>5.9753246753246758</v>
      </c>
      <c r="Z210" s="106">
        <f>AVERAGE(Z208,Z205,Z201,Z196,Z191)</f>
        <v>41.878121878121881</v>
      </c>
    </row>
    <row r="211" spans="2:29" x14ac:dyDescent="0.25">
      <c r="B211" s="5"/>
      <c r="C211" s="6"/>
      <c r="D211" s="48" t="s">
        <v>19</v>
      </c>
      <c r="E211" s="5"/>
      <c r="F211" s="5"/>
      <c r="G211" s="110"/>
      <c r="H211" s="6" t="s">
        <v>27</v>
      </c>
      <c r="I211" s="8"/>
      <c r="J211" s="8"/>
      <c r="K211" s="8"/>
      <c r="L211" s="53"/>
      <c r="M211" s="8"/>
      <c r="N211" s="8"/>
      <c r="O211" s="8"/>
      <c r="P211" s="53"/>
      <c r="Q211" s="8"/>
      <c r="R211" s="8"/>
      <c r="S211" s="8"/>
      <c r="T211" s="53"/>
      <c r="U211" s="8"/>
      <c r="V211" s="8"/>
      <c r="W211" s="8"/>
      <c r="X211" s="55"/>
      <c r="Y211" s="55">
        <f>AVERAGE(Y206,Y202,Y197,Y192,Y187)</f>
        <v>5.5298484848484843</v>
      </c>
      <c r="Z211" s="55">
        <f>AVERAGE(Z206,Z202,Z197,Z192,Z187)</f>
        <v>34.606060606060609</v>
      </c>
    </row>
    <row r="212" spans="2:29" x14ac:dyDescent="0.25">
      <c r="B212" s="5"/>
      <c r="C212" s="6"/>
      <c r="D212" s="246" t="s">
        <v>130</v>
      </c>
      <c r="E212" s="5"/>
      <c r="F212" s="5"/>
      <c r="G212" s="110"/>
      <c r="H212" s="263" t="s">
        <v>27</v>
      </c>
      <c r="I212" s="8"/>
      <c r="J212" s="8"/>
      <c r="K212" s="8"/>
      <c r="L212" s="53"/>
      <c r="M212" s="8"/>
      <c r="N212" s="8"/>
      <c r="O212" s="8"/>
      <c r="P212" s="53"/>
      <c r="Q212" s="8"/>
      <c r="R212" s="8"/>
      <c r="S212" s="8"/>
      <c r="T212" s="53"/>
      <c r="U212" s="8"/>
      <c r="V212" s="8"/>
      <c r="W212" s="8"/>
      <c r="X212" s="55"/>
      <c r="Y212" s="255">
        <f>AVERAGE(Y203,Y198,Y193,Y188,Y184)</f>
        <v>5.4485714285714284</v>
      </c>
      <c r="Z212" s="255">
        <f>AVERAGE(Z203,Z198,Z193,Z188,Z184)</f>
        <v>37.952380952380949</v>
      </c>
    </row>
    <row r="213" spans="2:29" x14ac:dyDescent="0.25">
      <c r="B213" s="5"/>
      <c r="C213" s="6"/>
      <c r="D213" s="246" t="s">
        <v>153</v>
      </c>
      <c r="E213" s="5"/>
      <c r="F213" s="5"/>
      <c r="G213" s="110"/>
      <c r="H213" s="263" t="s">
        <v>27</v>
      </c>
      <c r="I213" s="8"/>
      <c r="J213" s="8"/>
      <c r="K213" s="8"/>
      <c r="L213" s="53"/>
      <c r="M213" s="8"/>
      <c r="N213" s="8"/>
      <c r="O213" s="8"/>
      <c r="P213" s="53"/>
      <c r="Q213" s="8"/>
      <c r="R213" s="8"/>
      <c r="S213" s="8"/>
      <c r="T213" s="53"/>
      <c r="U213" s="8"/>
      <c r="V213" s="8"/>
      <c r="W213" s="8"/>
      <c r="X213" s="55"/>
      <c r="Y213" s="255">
        <f>AVERAGE(Y199,Y194,Y189,Y185,Y183)</f>
        <v>5.9012987012987015</v>
      </c>
      <c r="Z213" s="255">
        <f>AVERAGE(Z199,Z194,Z189,Z185,Z183)</f>
        <v>43.012987012987011</v>
      </c>
    </row>
    <row r="214" spans="2:29" x14ac:dyDescent="0.25">
      <c r="B214" s="5"/>
      <c r="C214" s="6"/>
      <c r="D214" s="51"/>
      <c r="E214" s="5"/>
      <c r="F214" s="2"/>
      <c r="G214" s="48"/>
      <c r="H214" s="52"/>
      <c r="I214" s="13"/>
      <c r="J214" s="13"/>
      <c r="K214" s="13"/>
      <c r="L214" s="53"/>
      <c r="M214" s="13"/>
      <c r="N214" s="13"/>
      <c r="O214" s="13"/>
      <c r="P214" s="53"/>
      <c r="Q214" s="13"/>
      <c r="R214" s="13"/>
      <c r="S214" s="13"/>
      <c r="T214" s="53"/>
      <c r="U214" s="13"/>
      <c r="V214" s="13"/>
      <c r="W214" s="13"/>
      <c r="X214" s="55"/>
      <c r="Y214" s="108">
        <f>Y213-Y212</f>
        <v>0.45272727272727309</v>
      </c>
      <c r="Z214" s="108">
        <f>Z213-Z212</f>
        <v>5.0606060606060623</v>
      </c>
      <c r="AC214" s="190"/>
    </row>
    <row r="215" spans="2:29" x14ac:dyDescent="0.25">
      <c r="B215" s="5">
        <v>1</v>
      </c>
      <c r="C215" s="117" t="s">
        <v>57</v>
      </c>
      <c r="D215" s="98" t="s">
        <v>90</v>
      </c>
      <c r="E215" s="145">
        <v>11</v>
      </c>
      <c r="F215" s="145">
        <v>13</v>
      </c>
      <c r="G215" s="67">
        <f t="shared" ref="G215" si="156">I215+J215+K215+M215+N215+O215+Q215+R215+S215+U215+V215+W215</f>
        <v>13</v>
      </c>
      <c r="H215" s="104" t="s">
        <v>53</v>
      </c>
      <c r="I215" s="147"/>
      <c r="J215" s="147"/>
      <c r="K215" s="147">
        <v>1</v>
      </c>
      <c r="L215" s="121">
        <f>SUM(I215:K215)*100/G215</f>
        <v>7.6923076923076925</v>
      </c>
      <c r="M215" s="147"/>
      <c r="N215" s="147"/>
      <c r="O215" s="147"/>
      <c r="P215" s="121">
        <f t="shared" ref="P215" si="157">SUM(M215:O215)*100/G215</f>
        <v>0</v>
      </c>
      <c r="Q215" s="147">
        <v>1</v>
      </c>
      <c r="R215" s="147">
        <v>3</v>
      </c>
      <c r="S215" s="147">
        <v>3</v>
      </c>
      <c r="T215" s="121">
        <f t="shared" ref="T215" si="158">SUM(Q215:S215)*100/G215</f>
        <v>53.846153846153847</v>
      </c>
      <c r="U215" s="147">
        <v>5</v>
      </c>
      <c r="V215" s="147"/>
      <c r="W215" s="147"/>
      <c r="X215" s="150">
        <f t="shared" ref="X215" si="159">SUM(U215:W215)*100/G215</f>
        <v>38.46153846153846</v>
      </c>
      <c r="Y215" s="106">
        <f t="shared" ref="Y215" si="160">((1*I215)+(2*J215)+(3*K215)+(4*M215)+(5*N215)+(6*O215)+(7*Q215)+(8*R215)+(9*S215)+(10*U215)+(11*V215)+(12*W215))/G215</f>
        <v>8.5384615384615383</v>
      </c>
      <c r="Z215" s="107">
        <f t="shared" ref="Z215" si="161">T215+X215</f>
        <v>92.307692307692307</v>
      </c>
      <c r="AC215" s="190"/>
    </row>
    <row r="216" spans="2:29" x14ac:dyDescent="0.25">
      <c r="B216" s="5"/>
      <c r="C216" s="6" t="s">
        <v>57</v>
      </c>
      <c r="D216" s="48" t="s">
        <v>19</v>
      </c>
      <c r="E216" s="5">
        <v>11</v>
      </c>
      <c r="F216" s="5">
        <v>12</v>
      </c>
      <c r="G216" s="65">
        <f t="shared" ref="G216:G218" si="162">I216+J216+K216+M216+N216+O216+Q216+R216+S216+U216+V216+W216</f>
        <v>12</v>
      </c>
      <c r="H216" s="6" t="s">
        <v>53</v>
      </c>
      <c r="I216" s="8"/>
      <c r="J216" s="8"/>
      <c r="K216" s="8"/>
      <c r="L216" s="55">
        <f t="shared" ref="L216:L218" si="163">SUM(I216:K216)*100/F216</f>
        <v>0</v>
      </c>
      <c r="M216" s="13"/>
      <c r="N216" s="202">
        <v>2</v>
      </c>
      <c r="O216" s="202">
        <v>1</v>
      </c>
      <c r="P216" s="203">
        <f t="shared" ref="P216:P218" si="164">SUM(M216:O216)*100/F216</f>
        <v>25</v>
      </c>
      <c r="Q216" s="202"/>
      <c r="R216" s="202"/>
      <c r="S216" s="202"/>
      <c r="T216" s="203">
        <f t="shared" ref="T216:T218" si="165">SUM(Q216:S216)*100/F216</f>
        <v>0</v>
      </c>
      <c r="U216" s="202">
        <v>9</v>
      </c>
      <c r="V216" s="202"/>
      <c r="W216" s="202"/>
      <c r="X216" s="62">
        <f t="shared" ref="X216:X218" si="166">SUM(U216:W216)*100/F216</f>
        <v>75</v>
      </c>
      <c r="Y216" s="55">
        <f t="shared" si="4"/>
        <v>8.8333333333333339</v>
      </c>
      <c r="Z216" s="93">
        <f t="shared" ref="Z216:Z218" si="167">T216+X216</f>
        <v>75</v>
      </c>
    </row>
    <row r="217" spans="2:29" x14ac:dyDescent="0.25">
      <c r="B217" s="5"/>
      <c r="C217" s="263" t="s">
        <v>57</v>
      </c>
      <c r="D217" s="246" t="s">
        <v>130</v>
      </c>
      <c r="E217" s="269">
        <v>11</v>
      </c>
      <c r="F217" s="269">
        <v>7</v>
      </c>
      <c r="G217" s="67">
        <f t="shared" si="162"/>
        <v>7</v>
      </c>
      <c r="H217" s="263" t="s">
        <v>53</v>
      </c>
      <c r="I217" s="264"/>
      <c r="J217" s="264">
        <v>4</v>
      </c>
      <c r="K217" s="264">
        <v>1</v>
      </c>
      <c r="L217" s="255">
        <f t="shared" si="163"/>
        <v>71.428571428571431</v>
      </c>
      <c r="M217" s="328"/>
      <c r="N217" s="355"/>
      <c r="O217" s="355"/>
      <c r="P217" s="385">
        <f t="shared" si="164"/>
        <v>0</v>
      </c>
      <c r="Q217" s="355"/>
      <c r="R217" s="355"/>
      <c r="S217" s="355">
        <v>2</v>
      </c>
      <c r="T217" s="385">
        <f t="shared" si="165"/>
        <v>28.571428571428573</v>
      </c>
      <c r="U217" s="355"/>
      <c r="V217" s="355"/>
      <c r="W217" s="355"/>
      <c r="X217" s="386">
        <f t="shared" si="166"/>
        <v>0</v>
      </c>
      <c r="Y217" s="255">
        <f t="shared" si="4"/>
        <v>4.1428571428571432</v>
      </c>
      <c r="Z217" s="387">
        <f t="shared" si="167"/>
        <v>28.571428571428573</v>
      </c>
    </row>
    <row r="218" spans="2:29" x14ac:dyDescent="0.25">
      <c r="B218" s="5"/>
      <c r="C218" s="263" t="s">
        <v>57</v>
      </c>
      <c r="D218" s="246" t="s">
        <v>153</v>
      </c>
      <c r="E218" s="269">
        <v>11</v>
      </c>
      <c r="F218" s="269">
        <v>10</v>
      </c>
      <c r="G218" s="67">
        <f t="shared" si="162"/>
        <v>10</v>
      </c>
      <c r="H218" s="263" t="s">
        <v>53</v>
      </c>
      <c r="I218" s="264"/>
      <c r="J218" s="264"/>
      <c r="K218" s="264"/>
      <c r="L218" s="255">
        <f t="shared" si="163"/>
        <v>0</v>
      </c>
      <c r="M218" s="328"/>
      <c r="N218" s="355">
        <v>1</v>
      </c>
      <c r="O218" s="355"/>
      <c r="P218" s="385">
        <f t="shared" si="164"/>
        <v>10</v>
      </c>
      <c r="Q218" s="355">
        <v>2</v>
      </c>
      <c r="R218" s="355"/>
      <c r="S218" s="355">
        <v>1</v>
      </c>
      <c r="T218" s="385">
        <f t="shared" si="165"/>
        <v>30</v>
      </c>
      <c r="U218" s="355">
        <v>6</v>
      </c>
      <c r="V218" s="355"/>
      <c r="W218" s="355"/>
      <c r="X218" s="386">
        <f t="shared" si="166"/>
        <v>60</v>
      </c>
      <c r="Y218" s="255">
        <f t="shared" si="4"/>
        <v>8.8000000000000007</v>
      </c>
      <c r="Z218" s="387">
        <f t="shared" si="167"/>
        <v>90</v>
      </c>
    </row>
    <row r="219" spans="2:29" x14ac:dyDescent="0.25">
      <c r="B219" s="5"/>
      <c r="C219" s="6"/>
      <c r="D219" s="48"/>
      <c r="E219" s="5"/>
      <c r="F219" s="5"/>
      <c r="G219" s="48"/>
      <c r="H219" s="6"/>
      <c r="I219" s="8"/>
      <c r="J219" s="8"/>
      <c r="K219" s="8"/>
      <c r="L219" s="55"/>
      <c r="M219" s="13"/>
      <c r="N219" s="13"/>
      <c r="O219" s="13"/>
      <c r="P219" s="60"/>
      <c r="Q219" s="13"/>
      <c r="R219" s="13"/>
      <c r="S219" s="13"/>
      <c r="T219" s="60"/>
      <c r="U219" s="13"/>
      <c r="V219" s="13"/>
      <c r="W219" s="13"/>
      <c r="X219" s="62"/>
      <c r="Y219" s="108">
        <f>Y218-Y217</f>
        <v>4.6571428571428575</v>
      </c>
      <c r="Z219" s="108">
        <f>Z218-Z217</f>
        <v>61.428571428571431</v>
      </c>
    </row>
    <row r="220" spans="2:29" x14ac:dyDescent="0.25">
      <c r="B220" s="5"/>
      <c r="C220" s="6"/>
      <c r="D220" s="48"/>
      <c r="E220" s="5"/>
      <c r="F220" s="5"/>
      <c r="G220" s="48"/>
      <c r="H220" s="6"/>
      <c r="I220" s="8"/>
      <c r="J220" s="8"/>
      <c r="K220" s="8"/>
      <c r="L220" s="55"/>
      <c r="M220" s="13"/>
      <c r="N220" s="13"/>
      <c r="O220" s="13"/>
      <c r="P220" s="60"/>
      <c r="Q220" s="13"/>
      <c r="R220" s="13"/>
      <c r="S220" s="13"/>
      <c r="T220" s="60"/>
      <c r="U220" s="13"/>
      <c r="V220" s="13"/>
      <c r="W220" s="13"/>
      <c r="X220" s="62"/>
      <c r="Y220" s="151"/>
      <c r="Z220" s="151"/>
    </row>
    <row r="221" spans="2:29" x14ac:dyDescent="0.25">
      <c r="B221" s="5">
        <v>1</v>
      </c>
      <c r="C221" s="177" t="s">
        <v>66</v>
      </c>
      <c r="D221" s="110" t="s">
        <v>153</v>
      </c>
      <c r="E221" s="17">
        <v>7</v>
      </c>
      <c r="F221" s="17">
        <v>14</v>
      </c>
      <c r="G221" s="431">
        <f t="shared" si="0"/>
        <v>14</v>
      </c>
      <c r="H221" s="177" t="s">
        <v>28</v>
      </c>
      <c r="I221" s="406"/>
      <c r="J221" s="406">
        <v>1</v>
      </c>
      <c r="K221" s="406">
        <v>2</v>
      </c>
      <c r="L221" s="402">
        <f t="shared" si="1"/>
        <v>21.428571428571427</v>
      </c>
      <c r="M221" s="411">
        <v>3</v>
      </c>
      <c r="N221" s="411">
        <v>2</v>
      </c>
      <c r="O221" s="411">
        <v>2</v>
      </c>
      <c r="P221" s="417">
        <f t="shared" si="2"/>
        <v>50</v>
      </c>
      <c r="Q221" s="411"/>
      <c r="R221" s="411">
        <v>4</v>
      </c>
      <c r="S221" s="411"/>
      <c r="T221" s="417">
        <f t="shared" si="3"/>
        <v>28.571428571428573</v>
      </c>
      <c r="U221" s="411"/>
      <c r="V221" s="411"/>
      <c r="W221" s="411"/>
      <c r="X221" s="151">
        <f t="shared" si="6"/>
        <v>0</v>
      </c>
      <c r="Y221" s="151">
        <f t="shared" si="4"/>
        <v>5.2857142857142856</v>
      </c>
      <c r="Z221" s="181">
        <f t="shared" si="5"/>
        <v>28.571428571428573</v>
      </c>
    </row>
    <row r="222" spans="2:29" x14ac:dyDescent="0.25">
      <c r="B222" s="5">
        <v>2</v>
      </c>
      <c r="C222" s="263" t="s">
        <v>66</v>
      </c>
      <c r="D222" s="246" t="s">
        <v>130</v>
      </c>
      <c r="E222" s="269">
        <v>7</v>
      </c>
      <c r="F222" s="269">
        <v>14</v>
      </c>
      <c r="G222" s="67">
        <f t="shared" si="0"/>
        <v>14</v>
      </c>
      <c r="H222" s="263" t="s">
        <v>28</v>
      </c>
      <c r="I222" s="264"/>
      <c r="J222" s="264">
        <v>1</v>
      </c>
      <c r="K222" s="264">
        <v>2</v>
      </c>
      <c r="L222" s="369">
        <f t="shared" si="1"/>
        <v>21.428571428571427</v>
      </c>
      <c r="M222" s="309">
        <v>3</v>
      </c>
      <c r="N222" s="309"/>
      <c r="O222" s="309">
        <v>2</v>
      </c>
      <c r="P222" s="254">
        <f t="shared" si="2"/>
        <v>35.714285714285715</v>
      </c>
      <c r="Q222" s="309">
        <v>2</v>
      </c>
      <c r="R222" s="309">
        <v>1</v>
      </c>
      <c r="S222" s="309">
        <v>2</v>
      </c>
      <c r="T222" s="254">
        <f t="shared" si="3"/>
        <v>35.714285714285715</v>
      </c>
      <c r="U222" s="309">
        <v>1</v>
      </c>
      <c r="V222" s="328"/>
      <c r="W222" s="328"/>
      <c r="X222" s="255">
        <f t="shared" si="6"/>
        <v>7.1428571428571432</v>
      </c>
      <c r="Y222" s="255">
        <f t="shared" si="4"/>
        <v>5.8571428571428568</v>
      </c>
      <c r="Z222" s="256">
        <f t="shared" si="5"/>
        <v>42.857142857142861</v>
      </c>
    </row>
    <row r="223" spans="2:29" x14ac:dyDescent="0.25">
      <c r="B223" s="5"/>
      <c r="C223" s="263" t="s">
        <v>66</v>
      </c>
      <c r="D223" s="246" t="s">
        <v>153</v>
      </c>
      <c r="E223" s="269">
        <v>8</v>
      </c>
      <c r="F223" s="269">
        <v>14</v>
      </c>
      <c r="G223" s="67">
        <f t="shared" si="0"/>
        <v>14</v>
      </c>
      <c r="H223" s="263" t="s">
        <v>28</v>
      </c>
      <c r="I223" s="264"/>
      <c r="J223" s="264">
        <v>1</v>
      </c>
      <c r="K223" s="264">
        <v>4</v>
      </c>
      <c r="L223" s="369">
        <f t="shared" si="1"/>
        <v>35.714285714285715</v>
      </c>
      <c r="M223" s="309">
        <v>1</v>
      </c>
      <c r="N223" s="309"/>
      <c r="O223" s="309">
        <v>2</v>
      </c>
      <c r="P223" s="254">
        <f t="shared" si="2"/>
        <v>21.428571428571427</v>
      </c>
      <c r="Q223" s="309">
        <v>2</v>
      </c>
      <c r="R223" s="309">
        <v>2</v>
      </c>
      <c r="S223" s="309">
        <v>1</v>
      </c>
      <c r="T223" s="254">
        <f t="shared" si="3"/>
        <v>35.714285714285715</v>
      </c>
      <c r="U223" s="309">
        <v>1</v>
      </c>
      <c r="V223" s="328"/>
      <c r="W223" s="328"/>
      <c r="X223" s="255">
        <f t="shared" si="6"/>
        <v>7.1428571428571432</v>
      </c>
      <c r="Y223" s="255">
        <f t="shared" si="4"/>
        <v>5.6428571428571432</v>
      </c>
      <c r="Z223" s="256">
        <f t="shared" si="5"/>
        <v>42.857142857142861</v>
      </c>
    </row>
    <row r="224" spans="2:29" x14ac:dyDescent="0.25">
      <c r="B224" s="5"/>
      <c r="C224" s="177"/>
      <c r="D224" s="110"/>
      <c r="E224" s="17"/>
      <c r="F224" s="17"/>
      <c r="G224" s="110"/>
      <c r="H224" s="177"/>
      <c r="I224" s="406"/>
      <c r="J224" s="406"/>
      <c r="K224" s="406"/>
      <c r="L224" s="402"/>
      <c r="M224" s="412"/>
      <c r="N224" s="412"/>
      <c r="O224" s="412"/>
      <c r="P224" s="417"/>
      <c r="Q224" s="412"/>
      <c r="R224" s="412"/>
      <c r="S224" s="412"/>
      <c r="T224" s="417"/>
      <c r="U224" s="412"/>
      <c r="V224" s="411"/>
      <c r="W224" s="411"/>
      <c r="X224" s="151"/>
      <c r="Y224" s="108">
        <f>Y223-Y222</f>
        <v>-0.21428571428571352</v>
      </c>
      <c r="Z224" s="108">
        <f>Z223-Z222</f>
        <v>0</v>
      </c>
    </row>
    <row r="225" spans="2:26" x14ac:dyDescent="0.25">
      <c r="B225" s="5">
        <v>3</v>
      </c>
      <c r="C225" s="6" t="s">
        <v>66</v>
      </c>
      <c r="D225" s="48" t="s">
        <v>19</v>
      </c>
      <c r="E225" s="5">
        <v>7</v>
      </c>
      <c r="F225" s="5">
        <v>10</v>
      </c>
      <c r="G225" s="4">
        <f t="shared" si="0"/>
        <v>10</v>
      </c>
      <c r="H225" s="6" t="s">
        <v>28</v>
      </c>
      <c r="I225" s="8"/>
      <c r="J225" s="8">
        <v>3</v>
      </c>
      <c r="K225" s="8">
        <v>1</v>
      </c>
      <c r="L225" s="53">
        <f t="shared" si="1"/>
        <v>40</v>
      </c>
      <c r="M225" s="8">
        <v>2</v>
      </c>
      <c r="N225" s="8">
        <v>1</v>
      </c>
      <c r="O225" s="8">
        <v>1</v>
      </c>
      <c r="P225" s="53">
        <f t="shared" si="2"/>
        <v>40</v>
      </c>
      <c r="Q225" s="8">
        <v>1</v>
      </c>
      <c r="R225" s="8"/>
      <c r="S225" s="8">
        <v>1</v>
      </c>
      <c r="T225" s="53">
        <f t="shared" si="3"/>
        <v>20</v>
      </c>
      <c r="U225" s="8"/>
      <c r="V225" s="8"/>
      <c r="W225" s="8"/>
      <c r="X225" s="55">
        <f t="shared" si="6"/>
        <v>0</v>
      </c>
      <c r="Y225" s="55">
        <f t="shared" si="4"/>
        <v>4.4000000000000004</v>
      </c>
      <c r="Z225" s="56">
        <f t="shared" si="5"/>
        <v>20</v>
      </c>
    </row>
    <row r="226" spans="2:26" x14ac:dyDescent="0.25">
      <c r="B226" s="5"/>
      <c r="C226" s="263" t="s">
        <v>66</v>
      </c>
      <c r="D226" s="246" t="s">
        <v>130</v>
      </c>
      <c r="E226" s="269">
        <v>8</v>
      </c>
      <c r="F226" s="269">
        <v>10</v>
      </c>
      <c r="G226" s="67">
        <f t="shared" si="0"/>
        <v>10</v>
      </c>
      <c r="H226" s="263" t="s">
        <v>28</v>
      </c>
      <c r="I226" s="264"/>
      <c r="J226" s="264">
        <v>1</v>
      </c>
      <c r="K226" s="264">
        <v>3</v>
      </c>
      <c r="L226" s="369">
        <f t="shared" si="1"/>
        <v>40</v>
      </c>
      <c r="M226" s="264">
        <v>2</v>
      </c>
      <c r="N226" s="264"/>
      <c r="O226" s="264">
        <v>2</v>
      </c>
      <c r="P226" s="369">
        <f t="shared" si="2"/>
        <v>40</v>
      </c>
      <c r="Q226" s="264">
        <v>1</v>
      </c>
      <c r="R226" s="264"/>
      <c r="S226" s="264">
        <v>1</v>
      </c>
      <c r="T226" s="369">
        <f t="shared" si="3"/>
        <v>20</v>
      </c>
      <c r="U226" s="264"/>
      <c r="V226" s="264"/>
      <c r="W226" s="264"/>
      <c r="X226" s="255">
        <f t="shared" si="6"/>
        <v>0</v>
      </c>
      <c r="Y226" s="255">
        <f t="shared" si="4"/>
        <v>4.7</v>
      </c>
      <c r="Z226" s="256">
        <f t="shared" si="5"/>
        <v>20</v>
      </c>
    </row>
    <row r="227" spans="2:26" x14ac:dyDescent="0.25">
      <c r="B227" s="5"/>
      <c r="C227" s="263" t="s">
        <v>66</v>
      </c>
      <c r="D227" s="246" t="s">
        <v>153</v>
      </c>
      <c r="E227" s="269">
        <v>9</v>
      </c>
      <c r="F227" s="269">
        <v>10</v>
      </c>
      <c r="G227" s="67">
        <f t="shared" ref="G227" si="168">I227+J227+K227+M227+N227+O227+Q227+R227+S227+U227+V227+W227</f>
        <v>10</v>
      </c>
      <c r="H227" s="263" t="s">
        <v>28</v>
      </c>
      <c r="I227" s="264"/>
      <c r="J227" s="264">
        <v>3</v>
      </c>
      <c r="K227" s="264">
        <v>3</v>
      </c>
      <c r="L227" s="369">
        <f t="shared" ref="L227" si="169">SUM(I227:K227)*100/F227</f>
        <v>60</v>
      </c>
      <c r="M227" s="264">
        <v>1</v>
      </c>
      <c r="N227" s="264"/>
      <c r="O227" s="264">
        <v>2</v>
      </c>
      <c r="P227" s="369">
        <f t="shared" ref="P227" si="170">SUM(M227:O227)*100/F227</f>
        <v>30</v>
      </c>
      <c r="Q227" s="264"/>
      <c r="R227" s="264"/>
      <c r="S227" s="264">
        <v>1</v>
      </c>
      <c r="T227" s="369">
        <f t="shared" ref="T227" si="171">SUM(Q227:S227)*100/F227</f>
        <v>10</v>
      </c>
      <c r="U227" s="264"/>
      <c r="V227" s="264"/>
      <c r="W227" s="264"/>
      <c r="X227" s="255">
        <f t="shared" ref="X227" si="172">SUM(U227:W227)*100/F227</f>
        <v>0</v>
      </c>
      <c r="Y227" s="255">
        <f t="shared" ref="Y227" si="173">((1*I227)+(2*J227)+(3*K227)+(4*M227)+(5*N227)+(6*O227)+(7*Q227)+(8*R227)+(9*S227)+(10*U227)+(11*V227)+(12*W227))/G227</f>
        <v>4</v>
      </c>
      <c r="Z227" s="256">
        <f t="shared" ref="Z227" si="174">T227+X227</f>
        <v>10</v>
      </c>
    </row>
    <row r="228" spans="2:26" x14ac:dyDescent="0.25">
      <c r="B228" s="5">
        <v>3</v>
      </c>
      <c r="C228" s="6"/>
      <c r="D228" s="48"/>
      <c r="E228" s="5"/>
      <c r="F228" s="5"/>
      <c r="G228" s="67"/>
      <c r="H228" s="6"/>
      <c r="I228" s="8"/>
      <c r="J228" s="8"/>
      <c r="K228" s="8"/>
      <c r="L228" s="53"/>
      <c r="M228" s="8"/>
      <c r="N228" s="8"/>
      <c r="O228" s="8"/>
      <c r="P228" s="53"/>
      <c r="Q228" s="8"/>
      <c r="R228" s="8"/>
      <c r="S228" s="8"/>
      <c r="T228" s="53"/>
      <c r="U228" s="8"/>
      <c r="V228" s="8"/>
      <c r="W228" s="8"/>
      <c r="X228" s="55"/>
      <c r="Y228" s="108">
        <f>Y227-Y226</f>
        <v>-0.70000000000000018</v>
      </c>
      <c r="Z228" s="108">
        <f>Z227-Z226</f>
        <v>-10</v>
      </c>
    </row>
    <row r="229" spans="2:26" x14ac:dyDescent="0.25">
      <c r="B229" s="5"/>
      <c r="C229" s="117" t="s">
        <v>66</v>
      </c>
      <c r="D229" s="98" t="s">
        <v>90</v>
      </c>
      <c r="E229" s="145">
        <v>7</v>
      </c>
      <c r="F229" s="145">
        <v>11</v>
      </c>
      <c r="G229" s="67">
        <f t="shared" si="0"/>
        <v>11</v>
      </c>
      <c r="H229" s="104" t="s">
        <v>28</v>
      </c>
      <c r="I229" s="127"/>
      <c r="J229" s="127"/>
      <c r="K229" s="127"/>
      <c r="L229" s="121">
        <f>SUM(I229:K229)*100/G229</f>
        <v>0</v>
      </c>
      <c r="M229" s="127">
        <v>1</v>
      </c>
      <c r="N229" s="127">
        <v>4</v>
      </c>
      <c r="O229" s="127">
        <v>1</v>
      </c>
      <c r="P229" s="121">
        <f t="shared" ref="P229" si="175">SUM(M229:O229)*100/G229</f>
        <v>54.545454545454547</v>
      </c>
      <c r="Q229" s="127">
        <v>2</v>
      </c>
      <c r="R229" s="127">
        <v>1</v>
      </c>
      <c r="S229" s="127">
        <v>1</v>
      </c>
      <c r="T229" s="121">
        <f t="shared" ref="T229" si="176">SUM(Q229:S229)*100/G229</f>
        <v>36.363636363636367</v>
      </c>
      <c r="U229" s="127">
        <v>1</v>
      </c>
      <c r="V229" s="127"/>
      <c r="W229" s="127"/>
      <c r="X229" s="121">
        <f t="shared" ref="X229" si="177">SUM(U229:W229)*100/G229</f>
        <v>9.0909090909090917</v>
      </c>
      <c r="Y229" s="106">
        <f t="shared" si="4"/>
        <v>6.4545454545454541</v>
      </c>
      <c r="Z229" s="107">
        <f t="shared" si="5"/>
        <v>45.45454545454546</v>
      </c>
    </row>
    <row r="230" spans="2:26" x14ac:dyDescent="0.25">
      <c r="B230" s="5"/>
      <c r="C230" s="6" t="s">
        <v>66</v>
      </c>
      <c r="D230" s="48" t="s">
        <v>19</v>
      </c>
      <c r="E230" s="5">
        <v>8</v>
      </c>
      <c r="F230" s="5">
        <v>12</v>
      </c>
      <c r="G230" s="4">
        <f t="shared" si="0"/>
        <v>12</v>
      </c>
      <c r="H230" s="6" t="s">
        <v>28</v>
      </c>
      <c r="I230" s="8"/>
      <c r="J230" s="8"/>
      <c r="K230" s="8">
        <v>1</v>
      </c>
      <c r="L230" s="53">
        <f t="shared" si="1"/>
        <v>8.3333333333333339</v>
      </c>
      <c r="M230" s="8">
        <v>3</v>
      </c>
      <c r="N230" s="8">
        <v>2</v>
      </c>
      <c r="O230" s="8">
        <v>1</v>
      </c>
      <c r="P230" s="53">
        <f t="shared" si="2"/>
        <v>50</v>
      </c>
      <c r="Q230" s="8">
        <v>1</v>
      </c>
      <c r="R230" s="8">
        <v>3</v>
      </c>
      <c r="S230" s="8"/>
      <c r="T230" s="53">
        <f t="shared" si="3"/>
        <v>33.333333333333336</v>
      </c>
      <c r="U230" s="8">
        <v>1</v>
      </c>
      <c r="V230" s="8"/>
      <c r="W230" s="8"/>
      <c r="X230" s="55">
        <f t="shared" si="6"/>
        <v>8.3333333333333339</v>
      </c>
      <c r="Y230" s="55">
        <f t="shared" si="4"/>
        <v>6</v>
      </c>
      <c r="Z230" s="56">
        <f t="shared" si="5"/>
        <v>41.666666666666671</v>
      </c>
    </row>
    <row r="231" spans="2:26" x14ac:dyDescent="0.25">
      <c r="B231" s="5"/>
      <c r="C231" s="263" t="s">
        <v>66</v>
      </c>
      <c r="D231" s="246" t="s">
        <v>130</v>
      </c>
      <c r="E231" s="269">
        <v>9</v>
      </c>
      <c r="F231" s="269">
        <v>12</v>
      </c>
      <c r="G231" s="67">
        <f t="shared" si="0"/>
        <v>12</v>
      </c>
      <c r="H231" s="263" t="s">
        <v>28</v>
      </c>
      <c r="I231" s="264"/>
      <c r="J231" s="264"/>
      <c r="K231" s="264">
        <v>1</v>
      </c>
      <c r="L231" s="369">
        <f t="shared" si="1"/>
        <v>8.3333333333333339</v>
      </c>
      <c r="M231" s="264">
        <v>2</v>
      </c>
      <c r="N231" s="264">
        <v>4</v>
      </c>
      <c r="O231" s="264">
        <v>1</v>
      </c>
      <c r="P231" s="369">
        <f t="shared" si="2"/>
        <v>58.333333333333336</v>
      </c>
      <c r="Q231" s="264">
        <v>1</v>
      </c>
      <c r="R231" s="264">
        <v>2</v>
      </c>
      <c r="S231" s="264">
        <v>1</v>
      </c>
      <c r="T231" s="369">
        <f t="shared" si="3"/>
        <v>33.333333333333336</v>
      </c>
      <c r="U231" s="264"/>
      <c r="V231" s="264"/>
      <c r="W231" s="264"/>
      <c r="X231" s="255">
        <f t="shared" si="6"/>
        <v>0</v>
      </c>
      <c r="Y231" s="255">
        <f t="shared" si="4"/>
        <v>5.75</v>
      </c>
      <c r="Z231" s="256">
        <f t="shared" si="5"/>
        <v>33.333333333333336</v>
      </c>
    </row>
    <row r="232" spans="2:26" x14ac:dyDescent="0.25">
      <c r="B232" s="5">
        <v>4</v>
      </c>
      <c r="C232" s="263" t="s">
        <v>66</v>
      </c>
      <c r="D232" s="246" t="s">
        <v>153</v>
      </c>
      <c r="E232" s="269">
        <v>10</v>
      </c>
      <c r="F232" s="269">
        <v>11</v>
      </c>
      <c r="G232" s="67">
        <f t="shared" ref="G232" si="178">I232+J232+K232+M232+N232+O232+Q232+R232+S232+U232+V232+W232</f>
        <v>11</v>
      </c>
      <c r="H232" s="263" t="s">
        <v>28</v>
      </c>
      <c r="I232" s="264"/>
      <c r="J232" s="264"/>
      <c r="K232" s="264">
        <v>1</v>
      </c>
      <c r="L232" s="369">
        <f t="shared" ref="L232" si="179">SUM(I232:K232)*100/F232</f>
        <v>9.0909090909090917</v>
      </c>
      <c r="M232" s="264">
        <v>2</v>
      </c>
      <c r="N232" s="264">
        <v>2</v>
      </c>
      <c r="O232" s="264">
        <v>3</v>
      </c>
      <c r="P232" s="369">
        <f t="shared" ref="P232" si="180">SUM(M232:O232)*100/F232</f>
        <v>63.636363636363633</v>
      </c>
      <c r="Q232" s="264">
        <v>1</v>
      </c>
      <c r="R232" s="264"/>
      <c r="S232" s="264"/>
      <c r="T232" s="369">
        <f t="shared" ref="T232" si="181">SUM(Q232:S232)*100/F232</f>
        <v>9.0909090909090917</v>
      </c>
      <c r="U232" s="264">
        <v>2</v>
      </c>
      <c r="V232" s="264"/>
      <c r="W232" s="264"/>
      <c r="X232" s="255">
        <f t="shared" ref="X232" si="182">SUM(U232:W232)*100/F232</f>
        <v>18.181818181818183</v>
      </c>
      <c r="Y232" s="255">
        <f t="shared" ref="Y232" si="183">((1*I232)+(2*J232)+(3*K232)+(4*M232)+(5*N232)+(6*O232)+(7*Q232)+(8*R232)+(9*S232)+(10*U232)+(11*V232)+(12*W232))/G232</f>
        <v>6</v>
      </c>
      <c r="Z232" s="256">
        <f t="shared" ref="Z232" si="184">T232+X232</f>
        <v>27.272727272727273</v>
      </c>
    </row>
    <row r="233" spans="2:26" x14ac:dyDescent="0.25">
      <c r="B233" s="5"/>
      <c r="C233" s="6"/>
      <c r="D233" s="48"/>
      <c r="E233" s="5"/>
      <c r="F233" s="5"/>
      <c r="G233" s="110"/>
      <c r="H233" s="6"/>
      <c r="I233" s="8"/>
      <c r="J233" s="8"/>
      <c r="K233" s="8"/>
      <c r="L233" s="53"/>
      <c r="M233" s="8"/>
      <c r="N233" s="8"/>
      <c r="O233" s="8"/>
      <c r="P233" s="53"/>
      <c r="Q233" s="8"/>
      <c r="R233" s="8"/>
      <c r="S233" s="8"/>
      <c r="T233" s="53"/>
      <c r="U233" s="8"/>
      <c r="V233" s="8"/>
      <c r="W233" s="8"/>
      <c r="X233" s="55"/>
      <c r="Y233" s="108">
        <f>Y232-Y231</f>
        <v>0.25</v>
      </c>
      <c r="Z233" s="108">
        <f>Z232-Z231</f>
        <v>-6.0606060606060623</v>
      </c>
    </row>
    <row r="234" spans="2:26" x14ac:dyDescent="0.25">
      <c r="B234" s="5"/>
      <c r="C234" s="117" t="s">
        <v>66</v>
      </c>
      <c r="D234" s="98" t="s">
        <v>90</v>
      </c>
      <c r="E234" s="145">
        <v>8</v>
      </c>
      <c r="F234" s="145">
        <v>11</v>
      </c>
      <c r="G234" s="67">
        <f t="shared" si="0"/>
        <v>11</v>
      </c>
      <c r="H234" s="117" t="s">
        <v>28</v>
      </c>
      <c r="I234" s="127"/>
      <c r="J234" s="127"/>
      <c r="K234" s="127">
        <v>3</v>
      </c>
      <c r="L234" s="121">
        <f>SUM(I234:K234)*100/G234</f>
        <v>27.272727272727273</v>
      </c>
      <c r="M234" s="127">
        <v>1</v>
      </c>
      <c r="N234" s="127">
        <v>4</v>
      </c>
      <c r="O234" s="127"/>
      <c r="P234" s="121">
        <f t="shared" ref="P234" si="185">SUM(M234:O234)*100/G234</f>
        <v>45.454545454545453</v>
      </c>
      <c r="Q234" s="127"/>
      <c r="R234" s="127"/>
      <c r="S234" s="127">
        <v>2</v>
      </c>
      <c r="T234" s="121">
        <f t="shared" ref="T234" si="186">SUM(Q234:S234)*100/G234</f>
        <v>18.181818181818183</v>
      </c>
      <c r="U234" s="127">
        <v>1</v>
      </c>
      <c r="V234" s="127"/>
      <c r="W234" s="127"/>
      <c r="X234" s="121">
        <f t="shared" ref="X234" si="187">SUM(U234:W234)*100/G234</f>
        <v>9.0909090909090917</v>
      </c>
      <c r="Y234" s="106">
        <f t="shared" ref="Y234" si="188">((1*I234)+(2*J234)+(3*K234)+(4*M234)+(5*N234)+(6*O234)+(7*Q234)+(8*R234)+(9*S234)+(10*U234)+(11*V234)+(12*W234))/G234</f>
        <v>5.5454545454545459</v>
      </c>
      <c r="Z234" s="107">
        <f t="shared" ref="Z234" si="189">T234+X234</f>
        <v>27.272727272727273</v>
      </c>
    </row>
    <row r="235" spans="2:26" x14ac:dyDescent="0.25">
      <c r="B235" s="5"/>
      <c r="C235" s="6" t="s">
        <v>66</v>
      </c>
      <c r="D235" s="48" t="s">
        <v>19</v>
      </c>
      <c r="E235" s="5">
        <v>9</v>
      </c>
      <c r="F235" s="5">
        <v>11</v>
      </c>
      <c r="G235" s="4">
        <f t="shared" si="0"/>
        <v>11</v>
      </c>
      <c r="H235" s="6" t="s">
        <v>28</v>
      </c>
      <c r="I235" s="8"/>
      <c r="J235" s="8">
        <v>1</v>
      </c>
      <c r="K235" s="8">
        <v>2</v>
      </c>
      <c r="L235" s="53">
        <f t="shared" si="1"/>
        <v>27.272727272727273</v>
      </c>
      <c r="M235" s="8"/>
      <c r="N235" s="8">
        <v>5</v>
      </c>
      <c r="O235" s="8"/>
      <c r="P235" s="53">
        <f t="shared" si="2"/>
        <v>45.454545454545453</v>
      </c>
      <c r="Q235" s="8"/>
      <c r="R235" s="8">
        <v>1</v>
      </c>
      <c r="S235" s="8">
        <v>1</v>
      </c>
      <c r="T235" s="53">
        <f t="shared" si="3"/>
        <v>18.181818181818183</v>
      </c>
      <c r="U235" s="8">
        <v>1</v>
      </c>
      <c r="V235" s="8"/>
      <c r="W235" s="8"/>
      <c r="X235" s="55">
        <f t="shared" si="6"/>
        <v>9.0909090909090917</v>
      </c>
      <c r="Y235" s="55">
        <f t="shared" si="4"/>
        <v>5.4545454545454541</v>
      </c>
      <c r="Z235" s="56">
        <f t="shared" si="5"/>
        <v>27.272727272727273</v>
      </c>
    </row>
    <row r="236" spans="2:26" x14ac:dyDescent="0.25">
      <c r="B236" s="5">
        <v>5</v>
      </c>
      <c r="C236" s="263" t="s">
        <v>66</v>
      </c>
      <c r="D236" s="246" t="s">
        <v>130</v>
      </c>
      <c r="E236" s="269">
        <v>10</v>
      </c>
      <c r="F236" s="269">
        <v>10</v>
      </c>
      <c r="G236" s="67">
        <f t="shared" si="0"/>
        <v>10</v>
      </c>
      <c r="H236" s="263" t="s">
        <v>28</v>
      </c>
      <c r="I236" s="264"/>
      <c r="J236" s="264">
        <v>2</v>
      </c>
      <c r="K236" s="264">
        <v>1</v>
      </c>
      <c r="L236" s="369">
        <f t="shared" si="1"/>
        <v>30</v>
      </c>
      <c r="M236" s="264"/>
      <c r="N236" s="264">
        <v>4</v>
      </c>
      <c r="O236" s="264"/>
      <c r="P236" s="369">
        <f t="shared" si="2"/>
        <v>40</v>
      </c>
      <c r="Q236" s="264"/>
      <c r="R236" s="264">
        <v>1</v>
      </c>
      <c r="S236" s="264">
        <v>1</v>
      </c>
      <c r="T236" s="369">
        <f t="shared" si="3"/>
        <v>20</v>
      </c>
      <c r="U236" s="264">
        <v>1</v>
      </c>
      <c r="V236" s="264"/>
      <c r="W236" s="264"/>
      <c r="X236" s="255">
        <f t="shared" si="6"/>
        <v>10</v>
      </c>
      <c r="Y236" s="255">
        <f t="shared" si="4"/>
        <v>5.4</v>
      </c>
      <c r="Z236" s="256">
        <f t="shared" si="5"/>
        <v>30</v>
      </c>
    </row>
    <row r="237" spans="2:26" x14ac:dyDescent="0.25">
      <c r="B237" s="5"/>
      <c r="C237" s="263" t="s">
        <v>66</v>
      </c>
      <c r="D237" s="246" t="s">
        <v>153</v>
      </c>
      <c r="E237" s="269">
        <v>11</v>
      </c>
      <c r="F237" s="269">
        <v>10</v>
      </c>
      <c r="G237" s="67">
        <f t="shared" ref="G237" si="190">I237+J237+K237+M237+N237+O237+Q237+R237+S237+U237+V237+W237</f>
        <v>10</v>
      </c>
      <c r="H237" s="263" t="s">
        <v>28</v>
      </c>
      <c r="I237" s="264"/>
      <c r="J237" s="264">
        <v>1</v>
      </c>
      <c r="K237" s="264">
        <v>2</v>
      </c>
      <c r="L237" s="369">
        <f t="shared" ref="L237" si="191">SUM(I237:K237)*100/F237</f>
        <v>30</v>
      </c>
      <c r="M237" s="264"/>
      <c r="N237" s="264"/>
      <c r="O237" s="264">
        <v>2</v>
      </c>
      <c r="P237" s="369">
        <f t="shared" ref="P237" si="192">SUM(M237:O237)*100/F237</f>
        <v>20</v>
      </c>
      <c r="Q237" s="264">
        <v>2</v>
      </c>
      <c r="R237" s="264"/>
      <c r="S237" s="264">
        <v>1</v>
      </c>
      <c r="T237" s="369">
        <f t="shared" ref="T237" si="193">SUM(Q237:S237)*100/F237</f>
        <v>30</v>
      </c>
      <c r="U237" s="264">
        <v>2</v>
      </c>
      <c r="V237" s="264"/>
      <c r="W237" s="264"/>
      <c r="X237" s="255">
        <f t="shared" ref="X237" si="194">SUM(U237:W237)*100/F237</f>
        <v>20</v>
      </c>
      <c r="Y237" s="255">
        <f t="shared" ref="Y237" si="195">((1*I237)+(2*J237)+(3*K237)+(4*M237)+(5*N237)+(6*O237)+(7*Q237)+(8*R237)+(9*S237)+(10*U237)+(11*V237)+(12*W237))/G237</f>
        <v>6.3</v>
      </c>
      <c r="Z237" s="256">
        <f t="shared" ref="Z237" si="196">T237+X237</f>
        <v>50</v>
      </c>
    </row>
    <row r="238" spans="2:26" x14ac:dyDescent="0.25">
      <c r="B238" s="5"/>
      <c r="C238" s="6"/>
      <c r="D238" s="48"/>
      <c r="E238" s="5"/>
      <c r="F238" s="5"/>
      <c r="G238" s="110"/>
      <c r="H238" s="6"/>
      <c r="I238" s="8"/>
      <c r="J238" s="8"/>
      <c r="K238" s="8"/>
      <c r="L238" s="53"/>
      <c r="M238" s="8"/>
      <c r="N238" s="8"/>
      <c r="O238" s="8"/>
      <c r="P238" s="53"/>
      <c r="Q238" s="8"/>
      <c r="R238" s="8"/>
      <c r="S238" s="8"/>
      <c r="T238" s="53"/>
      <c r="U238" s="8"/>
      <c r="V238" s="8"/>
      <c r="W238" s="8"/>
      <c r="X238" s="55"/>
      <c r="Y238" s="108">
        <f>Y236-Y235</f>
        <v>-5.4545454545453786E-2</v>
      </c>
      <c r="Z238" s="108">
        <f>Z236-Z235</f>
        <v>2.7272727272727266</v>
      </c>
    </row>
    <row r="239" spans="2:26" x14ac:dyDescent="0.25">
      <c r="B239" s="5"/>
      <c r="C239" s="117" t="s">
        <v>66</v>
      </c>
      <c r="D239" s="98" t="s">
        <v>90</v>
      </c>
      <c r="E239" s="145">
        <v>9</v>
      </c>
      <c r="F239" s="145">
        <v>13</v>
      </c>
      <c r="G239" s="67">
        <f t="shared" si="0"/>
        <v>13</v>
      </c>
      <c r="H239" s="104" t="s">
        <v>28</v>
      </c>
      <c r="I239" s="147">
        <v>2</v>
      </c>
      <c r="J239" s="147">
        <v>2</v>
      </c>
      <c r="K239" s="147">
        <v>4</v>
      </c>
      <c r="L239" s="150">
        <f>SUM(I239:K239)*100/G239</f>
        <v>61.53846153846154</v>
      </c>
      <c r="M239" s="147">
        <v>1</v>
      </c>
      <c r="N239" s="147">
        <v>2</v>
      </c>
      <c r="O239" s="147"/>
      <c r="P239" s="150">
        <f t="shared" ref="P239" si="197">SUM(M239:O239)*100/G239</f>
        <v>23.076923076923077</v>
      </c>
      <c r="Q239" s="147">
        <v>1</v>
      </c>
      <c r="R239" s="147"/>
      <c r="S239" s="147">
        <v>1</v>
      </c>
      <c r="T239" s="150">
        <f t="shared" ref="T239" si="198">SUM(Q239:S239)*100/G239</f>
        <v>15.384615384615385</v>
      </c>
      <c r="U239" s="147"/>
      <c r="V239" s="147"/>
      <c r="W239" s="147"/>
      <c r="X239" s="150">
        <f t="shared" ref="X239" si="199">SUM(U239:W239)*100/G239</f>
        <v>0</v>
      </c>
      <c r="Y239" s="106">
        <f t="shared" ref="Y239" si="200">((1*I239)+(2*J239)+(3*K239)+(4*M239)+(5*N239)+(6*O239)+(7*Q239)+(8*R239)+(9*S239)+(10*U239)+(11*V239)+(12*W239))/G239</f>
        <v>3.6923076923076925</v>
      </c>
      <c r="Z239" s="107">
        <f t="shared" ref="Z239" si="201">T239+X239</f>
        <v>15.384615384615385</v>
      </c>
    </row>
    <row r="240" spans="2:26" x14ac:dyDescent="0.25">
      <c r="B240" s="5">
        <v>6</v>
      </c>
      <c r="C240" s="6" t="s">
        <v>66</v>
      </c>
      <c r="D240" s="48" t="s">
        <v>19</v>
      </c>
      <c r="E240" s="5">
        <v>10</v>
      </c>
      <c r="F240" s="5">
        <v>8</v>
      </c>
      <c r="G240" s="4">
        <f t="shared" si="0"/>
        <v>8</v>
      </c>
      <c r="H240" s="6" t="s">
        <v>28</v>
      </c>
      <c r="I240" s="8"/>
      <c r="J240" s="8">
        <v>4</v>
      </c>
      <c r="K240" s="8">
        <v>1</v>
      </c>
      <c r="L240" s="53">
        <f t="shared" si="1"/>
        <v>62.5</v>
      </c>
      <c r="M240" s="8">
        <v>1</v>
      </c>
      <c r="N240" s="8">
        <v>1</v>
      </c>
      <c r="O240" s="8"/>
      <c r="P240" s="53">
        <f t="shared" si="2"/>
        <v>25</v>
      </c>
      <c r="Q240" s="8">
        <v>1</v>
      </c>
      <c r="R240" s="8"/>
      <c r="S240" s="8"/>
      <c r="T240" s="53">
        <f t="shared" si="3"/>
        <v>12.5</v>
      </c>
      <c r="U240" s="8"/>
      <c r="V240" s="8"/>
      <c r="W240" s="8"/>
      <c r="X240" s="55">
        <f t="shared" si="6"/>
        <v>0</v>
      </c>
      <c r="Y240" s="55">
        <f t="shared" si="4"/>
        <v>3.375</v>
      </c>
      <c r="Z240" s="56">
        <f t="shared" si="5"/>
        <v>12.5</v>
      </c>
    </row>
    <row r="241" spans="2:26" x14ac:dyDescent="0.25">
      <c r="B241" s="5"/>
      <c r="C241" s="263" t="s">
        <v>66</v>
      </c>
      <c r="D241" s="246" t="s">
        <v>130</v>
      </c>
      <c r="E241" s="269">
        <v>11</v>
      </c>
      <c r="F241" s="269">
        <v>7</v>
      </c>
      <c r="G241" s="67">
        <f t="shared" si="0"/>
        <v>7</v>
      </c>
      <c r="H241" s="263" t="s">
        <v>28</v>
      </c>
      <c r="I241" s="264"/>
      <c r="J241" s="264">
        <v>4</v>
      </c>
      <c r="K241" s="264">
        <v>1</v>
      </c>
      <c r="L241" s="369">
        <f t="shared" si="1"/>
        <v>71.428571428571431</v>
      </c>
      <c r="M241" s="264"/>
      <c r="N241" s="264"/>
      <c r="O241" s="264">
        <v>2</v>
      </c>
      <c r="P241" s="369">
        <f t="shared" si="2"/>
        <v>28.571428571428573</v>
      </c>
      <c r="Q241" s="264"/>
      <c r="R241" s="264"/>
      <c r="S241" s="264"/>
      <c r="T241" s="369">
        <f t="shared" si="3"/>
        <v>0</v>
      </c>
      <c r="U241" s="264"/>
      <c r="V241" s="264"/>
      <c r="W241" s="264"/>
      <c r="X241" s="255">
        <f t="shared" si="6"/>
        <v>0</v>
      </c>
      <c r="Y241" s="255">
        <f t="shared" si="4"/>
        <v>3.2857142857142856</v>
      </c>
      <c r="Z241" s="256">
        <f t="shared" si="5"/>
        <v>0</v>
      </c>
    </row>
    <row r="242" spans="2:26" x14ac:dyDescent="0.25">
      <c r="B242" s="5"/>
      <c r="C242" s="6"/>
      <c r="D242" s="48"/>
      <c r="E242" s="5"/>
      <c r="F242" s="5"/>
      <c r="G242" s="110"/>
      <c r="H242" s="6"/>
      <c r="I242" s="8"/>
      <c r="J242" s="8"/>
      <c r="K242" s="8"/>
      <c r="L242" s="53"/>
      <c r="M242" s="8"/>
      <c r="N242" s="8"/>
      <c r="O242" s="8"/>
      <c r="P242" s="53"/>
      <c r="Q242" s="8"/>
      <c r="R242" s="8"/>
      <c r="S242" s="8"/>
      <c r="T242" s="53"/>
      <c r="U242" s="8"/>
      <c r="V242" s="8"/>
      <c r="W242" s="8"/>
      <c r="X242" s="55"/>
      <c r="Y242" s="108">
        <f>Y241-Y240</f>
        <v>-8.9285714285714413E-2</v>
      </c>
      <c r="Z242" s="108">
        <f>Z241-Z240</f>
        <v>-12.5</v>
      </c>
    </row>
    <row r="243" spans="2:26" x14ac:dyDescent="0.25">
      <c r="B243" s="5">
        <v>7</v>
      </c>
      <c r="C243" s="117" t="s">
        <v>66</v>
      </c>
      <c r="D243" s="98" t="s">
        <v>90</v>
      </c>
      <c r="E243" s="145">
        <v>10</v>
      </c>
      <c r="F243" s="145">
        <v>14</v>
      </c>
      <c r="G243" s="67">
        <f t="shared" si="0"/>
        <v>14</v>
      </c>
      <c r="H243" s="104" t="s">
        <v>28</v>
      </c>
      <c r="I243" s="147"/>
      <c r="J243" s="147">
        <v>1</v>
      </c>
      <c r="K243" s="147">
        <v>3</v>
      </c>
      <c r="L243" s="150">
        <f>SUM(I243:K243)*100/G243</f>
        <v>28.571428571428573</v>
      </c>
      <c r="M243" s="147">
        <v>4</v>
      </c>
      <c r="N243" s="147"/>
      <c r="O243" s="147">
        <v>3</v>
      </c>
      <c r="P243" s="150">
        <f t="shared" ref="P243" si="202">SUM(M243:O243)*100/G243</f>
        <v>50</v>
      </c>
      <c r="Q243" s="147">
        <v>1</v>
      </c>
      <c r="R243" s="147">
        <v>1</v>
      </c>
      <c r="S243" s="147">
        <v>1</v>
      </c>
      <c r="T243" s="150">
        <f t="shared" ref="T243" si="203">SUM(Q243:S243)*100/G243</f>
        <v>21.428571428571427</v>
      </c>
      <c r="U243" s="147"/>
      <c r="V243" s="147"/>
      <c r="W243" s="147"/>
      <c r="X243" s="150">
        <f>SUM(U243:W243)*100/G243</f>
        <v>0</v>
      </c>
      <c r="Y243" s="106">
        <f t="shared" ref="Y243" si="204">((1*I243)+(2*J243)+(3*K243)+(4*M243)+(5*N243)+(6*O243)+(7*Q243)+(8*R243)+(9*S243)+(10*U243)+(11*V243)+(12*W243))/G243</f>
        <v>4.9285714285714288</v>
      </c>
      <c r="Z243" s="107">
        <f t="shared" ref="Z243" si="205">T243+X243</f>
        <v>21.428571428571427</v>
      </c>
    </row>
    <row r="244" spans="2:26" x14ac:dyDescent="0.25">
      <c r="B244" s="5"/>
      <c r="C244" s="6" t="s">
        <v>66</v>
      </c>
      <c r="D244" s="48" t="s">
        <v>19</v>
      </c>
      <c r="E244" s="5">
        <v>11</v>
      </c>
      <c r="F244" s="5">
        <v>12</v>
      </c>
      <c r="G244" s="4">
        <f t="shared" si="0"/>
        <v>12</v>
      </c>
      <c r="H244" s="6" t="s">
        <v>28</v>
      </c>
      <c r="I244" s="8"/>
      <c r="J244" s="8"/>
      <c r="K244" s="8">
        <v>3</v>
      </c>
      <c r="L244" s="53">
        <f t="shared" si="1"/>
        <v>25</v>
      </c>
      <c r="M244" s="8">
        <v>3</v>
      </c>
      <c r="N244" s="8">
        <v>1</v>
      </c>
      <c r="O244" s="8">
        <v>2</v>
      </c>
      <c r="P244" s="53">
        <f t="shared" si="2"/>
        <v>50</v>
      </c>
      <c r="Q244" s="8">
        <v>1</v>
      </c>
      <c r="R244" s="8">
        <v>1</v>
      </c>
      <c r="S244" s="8">
        <v>1</v>
      </c>
      <c r="T244" s="53">
        <f t="shared" si="3"/>
        <v>25</v>
      </c>
      <c r="U244" s="8"/>
      <c r="V244" s="8"/>
      <c r="W244" s="8"/>
      <c r="X244" s="55">
        <f t="shared" si="6"/>
        <v>0</v>
      </c>
      <c r="Y244" s="55">
        <f t="shared" si="4"/>
        <v>5.166666666666667</v>
      </c>
      <c r="Z244" s="56">
        <f t="shared" si="5"/>
        <v>25</v>
      </c>
    </row>
    <row r="245" spans="2:26" x14ac:dyDescent="0.25">
      <c r="B245" s="5"/>
      <c r="C245" s="6"/>
      <c r="D245" s="48"/>
      <c r="E245" s="5"/>
      <c r="F245" s="5"/>
      <c r="G245" s="110"/>
      <c r="H245" s="6"/>
      <c r="I245" s="8"/>
      <c r="J245" s="8"/>
      <c r="K245" s="8"/>
      <c r="L245" s="53"/>
      <c r="M245" s="8"/>
      <c r="N245" s="8"/>
      <c r="O245" s="8"/>
      <c r="P245" s="53"/>
      <c r="Q245" s="8"/>
      <c r="R245" s="8"/>
      <c r="S245" s="8"/>
      <c r="T245" s="53"/>
      <c r="U245" s="8"/>
      <c r="V245" s="8"/>
      <c r="W245" s="8"/>
      <c r="X245" s="55"/>
      <c r="Y245" s="108">
        <f>Y244-Y243</f>
        <v>0.23809523809523814</v>
      </c>
      <c r="Z245" s="108">
        <f>Z244-Z243</f>
        <v>3.571428571428573</v>
      </c>
    </row>
    <row r="246" spans="2:26" x14ac:dyDescent="0.25">
      <c r="B246" s="5"/>
      <c r="C246" s="117" t="s">
        <v>66</v>
      </c>
      <c r="D246" s="98" t="s">
        <v>90</v>
      </c>
      <c r="E246" s="145">
        <v>11</v>
      </c>
      <c r="F246" s="145">
        <v>13</v>
      </c>
      <c r="G246" s="67">
        <f t="shared" si="0"/>
        <v>13</v>
      </c>
      <c r="H246" s="104" t="s">
        <v>28</v>
      </c>
      <c r="I246" s="147"/>
      <c r="J246" s="147">
        <v>1</v>
      </c>
      <c r="K246" s="147"/>
      <c r="L246" s="150">
        <f>SUM(I246:K246)*100/G246</f>
        <v>7.6923076923076925</v>
      </c>
      <c r="M246" s="147">
        <v>2</v>
      </c>
      <c r="N246" s="147">
        <v>4</v>
      </c>
      <c r="O246" s="147">
        <v>3</v>
      </c>
      <c r="P246" s="150">
        <f t="shared" ref="P246" si="206">SUM(M246:O246)*100/G246</f>
        <v>69.230769230769226</v>
      </c>
      <c r="Q246" s="147">
        <v>1</v>
      </c>
      <c r="R246" s="147"/>
      <c r="S246" s="147"/>
      <c r="T246" s="150">
        <f t="shared" ref="T246" si="207">SUM(Q246:S246)*100/G246</f>
        <v>7.6923076923076925</v>
      </c>
      <c r="U246" s="147">
        <v>2</v>
      </c>
      <c r="V246" s="147"/>
      <c r="W246" s="147"/>
      <c r="X246" s="150">
        <f>SUM(U246:W246)*100/G246</f>
        <v>15.384615384615385</v>
      </c>
      <c r="Y246" s="106">
        <f t="shared" ref="Y246" si="208">((1*I246)+(2*J246)+(3*K246)+(4*M246)+(5*N246)+(6*O246)+(7*Q246)+(8*R246)+(9*S246)+(10*U246)+(11*V246)+(12*W246))/G246</f>
        <v>5.7692307692307692</v>
      </c>
      <c r="Z246" s="107">
        <f t="shared" ref="Z246" si="209">T246+X246</f>
        <v>23.076923076923077</v>
      </c>
    </row>
    <row r="247" spans="2:26" x14ac:dyDescent="0.25">
      <c r="B247" s="5"/>
      <c r="C247" s="6"/>
      <c r="D247" s="48"/>
      <c r="E247" s="5"/>
      <c r="F247" s="5"/>
      <c r="G247" s="110"/>
      <c r="H247" s="6"/>
      <c r="I247" s="8"/>
      <c r="J247" s="8"/>
      <c r="K247" s="8"/>
      <c r="L247" s="53"/>
      <c r="M247" s="8"/>
      <c r="N247" s="8"/>
      <c r="O247" s="8"/>
      <c r="P247" s="53"/>
      <c r="Q247" s="8"/>
      <c r="R247" s="8"/>
      <c r="S247" s="8"/>
      <c r="T247" s="53"/>
      <c r="U247" s="8"/>
      <c r="V247" s="8"/>
      <c r="W247" s="8"/>
      <c r="X247" s="55"/>
      <c r="Y247" s="55"/>
      <c r="Z247" s="56"/>
    </row>
    <row r="248" spans="2:26" x14ac:dyDescent="0.25">
      <c r="B248" s="21"/>
      <c r="C248" s="6"/>
      <c r="D248" s="98" t="s">
        <v>90</v>
      </c>
      <c r="E248" s="5"/>
      <c r="F248" s="5"/>
      <c r="G248" s="110"/>
      <c r="H248" s="104" t="s">
        <v>28</v>
      </c>
      <c r="I248" s="8"/>
      <c r="J248" s="8"/>
      <c r="K248" s="8"/>
      <c r="L248" s="53"/>
      <c r="M248" s="8"/>
      <c r="N248" s="8"/>
      <c r="O248" s="8"/>
      <c r="P248" s="53"/>
      <c r="Q248" s="8"/>
      <c r="R248" s="8"/>
      <c r="S248" s="8"/>
      <c r="T248" s="53"/>
      <c r="U248" s="8"/>
      <c r="V248" s="8"/>
      <c r="W248" s="8"/>
      <c r="X248" s="55"/>
      <c r="Y248" s="106">
        <f>AVERAGE(Y246,Y243,Y239,Y234,Y229)</f>
        <v>5.2780219780219779</v>
      </c>
      <c r="Z248" s="106">
        <f>AVERAGE(Z246,Z243,Z239,Z234,Z229)</f>
        <v>26.523476523476525</v>
      </c>
    </row>
    <row r="249" spans="2:26" x14ac:dyDescent="0.25">
      <c r="B249" s="21">
        <v>1</v>
      </c>
      <c r="C249" s="6"/>
      <c r="D249" s="48" t="s">
        <v>19</v>
      </c>
      <c r="E249" s="5"/>
      <c r="F249" s="5"/>
      <c r="G249" s="110"/>
      <c r="H249" s="6" t="s">
        <v>28</v>
      </c>
      <c r="I249" s="8"/>
      <c r="J249" s="8"/>
      <c r="K249" s="8"/>
      <c r="L249" s="53"/>
      <c r="M249" s="8"/>
      <c r="N249" s="8"/>
      <c r="O249" s="8"/>
      <c r="P249" s="53"/>
      <c r="Q249" s="8"/>
      <c r="R249" s="8"/>
      <c r="S249" s="8"/>
      <c r="T249" s="53"/>
      <c r="U249" s="8"/>
      <c r="V249" s="8"/>
      <c r="W249" s="8"/>
      <c r="X249" s="55"/>
      <c r="Y249" s="55">
        <f>AVERAGE(Y244,Y240,Y235,Y230,Y225)</f>
        <v>4.8792424242424248</v>
      </c>
      <c r="Z249" s="55">
        <f>AVERAGE(Z244,Z240,Z235,Z230,Z225)</f>
        <v>25.287878787878789</v>
      </c>
    </row>
    <row r="250" spans="2:26" x14ac:dyDescent="0.25">
      <c r="B250" s="5">
        <v>2</v>
      </c>
      <c r="C250" s="6"/>
      <c r="D250" s="246" t="s">
        <v>130</v>
      </c>
      <c r="E250" s="5"/>
      <c r="F250" s="5"/>
      <c r="G250" s="110"/>
      <c r="H250" s="263" t="s">
        <v>28</v>
      </c>
      <c r="I250" s="8"/>
      <c r="J250" s="8"/>
      <c r="K250" s="8"/>
      <c r="L250" s="53"/>
      <c r="M250" s="8"/>
      <c r="N250" s="8"/>
      <c r="O250" s="8"/>
      <c r="P250" s="53"/>
      <c r="Q250" s="8"/>
      <c r="R250" s="8"/>
      <c r="S250" s="8"/>
      <c r="T250" s="53"/>
      <c r="U250" s="8"/>
      <c r="V250" s="8"/>
      <c r="W250" s="8"/>
      <c r="X250" s="55"/>
      <c r="Y250" s="255">
        <f>AVERAGE(Y241,Y236,Y231,Y226,Y222)</f>
        <v>4.9985714285714291</v>
      </c>
      <c r="Z250" s="255">
        <f>AVERAGE(Z241,Z236,Z231,Z226,Z222)</f>
        <v>25.238095238095241</v>
      </c>
    </row>
    <row r="251" spans="2:26" x14ac:dyDescent="0.25">
      <c r="B251" s="5"/>
      <c r="C251" s="6"/>
      <c r="D251" s="246" t="s">
        <v>153</v>
      </c>
      <c r="E251" s="5"/>
      <c r="F251" s="5"/>
      <c r="G251" s="110"/>
      <c r="H251" s="263" t="s">
        <v>28</v>
      </c>
      <c r="I251" s="8"/>
      <c r="J251" s="8"/>
      <c r="K251" s="8"/>
      <c r="L251" s="53"/>
      <c r="M251" s="8"/>
      <c r="N251" s="8"/>
      <c r="O251" s="8"/>
      <c r="P251" s="53"/>
      <c r="Q251" s="8"/>
      <c r="R251" s="8"/>
      <c r="S251" s="8"/>
      <c r="T251" s="53"/>
      <c r="U251" s="8"/>
      <c r="V251" s="8"/>
      <c r="W251" s="8"/>
      <c r="X251" s="55"/>
      <c r="Y251" s="255">
        <f>AVERAGE(Y237,Y232,Y227,Y223,Y221)</f>
        <v>5.4457142857142857</v>
      </c>
      <c r="Z251" s="255">
        <f>AVERAGE(Z237,Z232,Z227,Z223,Z221)</f>
        <v>31.740259740259745</v>
      </c>
    </row>
    <row r="252" spans="2:26" x14ac:dyDescent="0.25">
      <c r="B252" s="5">
        <v>3</v>
      </c>
      <c r="C252" s="51"/>
      <c r="D252" s="51"/>
      <c r="E252" s="21"/>
      <c r="F252" s="31"/>
      <c r="G252" s="48"/>
      <c r="H252" s="52"/>
      <c r="I252" s="13"/>
      <c r="J252" s="13"/>
      <c r="K252" s="13"/>
      <c r="L252" s="53"/>
      <c r="M252" s="13"/>
      <c r="N252" s="13"/>
      <c r="O252" s="13"/>
      <c r="P252" s="53"/>
      <c r="Q252" s="13"/>
      <c r="R252" s="13"/>
      <c r="S252" s="13"/>
      <c r="T252" s="53"/>
      <c r="U252" s="13"/>
      <c r="V252" s="13"/>
      <c r="W252" s="13"/>
      <c r="X252" s="55"/>
      <c r="Y252" s="108">
        <f>Y251-Y250</f>
        <v>0.44714285714285662</v>
      </c>
      <c r="Z252" s="108">
        <f>Z251-Z250</f>
        <v>6.5021645021645043</v>
      </c>
    </row>
    <row r="253" spans="2:26" x14ac:dyDescent="0.25">
      <c r="B253" s="5"/>
      <c r="C253" s="117" t="s">
        <v>66</v>
      </c>
      <c r="D253" s="98" t="s">
        <v>90</v>
      </c>
      <c r="E253" s="182">
        <v>11</v>
      </c>
      <c r="F253" s="213">
        <v>13</v>
      </c>
      <c r="G253" s="67">
        <f t="shared" si="0"/>
        <v>13</v>
      </c>
      <c r="H253" s="200" t="s">
        <v>29</v>
      </c>
      <c r="I253" s="215"/>
      <c r="J253" s="215"/>
      <c r="K253" s="215">
        <v>1</v>
      </c>
      <c r="L253" s="214">
        <f t="shared" si="1"/>
        <v>7.6923076923076925</v>
      </c>
      <c r="M253" s="215">
        <v>2</v>
      </c>
      <c r="N253" s="215">
        <v>1</v>
      </c>
      <c r="O253" s="215">
        <v>1</v>
      </c>
      <c r="P253" s="214">
        <f t="shared" si="2"/>
        <v>30.76923076923077</v>
      </c>
      <c r="Q253" s="215">
        <v>3</v>
      </c>
      <c r="R253" s="215"/>
      <c r="S253" s="215">
        <v>3</v>
      </c>
      <c r="T253" s="214">
        <f t="shared" si="3"/>
        <v>46.153846153846153</v>
      </c>
      <c r="U253" s="215">
        <v>2</v>
      </c>
      <c r="V253" s="215"/>
      <c r="W253" s="215"/>
      <c r="X253" s="214">
        <f t="shared" si="6"/>
        <v>15.384615384615385</v>
      </c>
      <c r="Y253" s="214">
        <f t="shared" si="4"/>
        <v>6.9230769230769234</v>
      </c>
      <c r="Z253" s="216">
        <f t="shared" si="5"/>
        <v>61.53846153846154</v>
      </c>
    </row>
    <row r="254" spans="2:26" x14ac:dyDescent="0.25">
      <c r="B254" s="5">
        <v>1</v>
      </c>
      <c r="C254" s="6" t="s">
        <v>66</v>
      </c>
      <c r="D254" s="48" t="s">
        <v>19</v>
      </c>
      <c r="E254" s="5">
        <v>11</v>
      </c>
      <c r="F254" s="5">
        <v>12</v>
      </c>
      <c r="G254" s="4">
        <f t="shared" si="0"/>
        <v>12</v>
      </c>
      <c r="H254" s="6" t="s">
        <v>29</v>
      </c>
      <c r="I254" s="8"/>
      <c r="J254" s="8"/>
      <c r="K254" s="8"/>
      <c r="L254" s="53">
        <f t="shared" si="1"/>
        <v>0</v>
      </c>
      <c r="M254" s="202">
        <v>1</v>
      </c>
      <c r="N254" s="202">
        <v>2</v>
      </c>
      <c r="O254" s="202">
        <v>1</v>
      </c>
      <c r="P254" s="203">
        <f t="shared" si="2"/>
        <v>33.333333333333336</v>
      </c>
      <c r="Q254" s="202">
        <v>2</v>
      </c>
      <c r="R254" s="202">
        <v>1</v>
      </c>
      <c r="S254" s="202">
        <v>1</v>
      </c>
      <c r="T254" s="203">
        <f t="shared" si="3"/>
        <v>33.333333333333336</v>
      </c>
      <c r="U254" s="202">
        <v>4</v>
      </c>
      <c r="V254" s="13"/>
      <c r="W254" s="13"/>
      <c r="X254" s="55">
        <f t="shared" si="6"/>
        <v>33.333333333333336</v>
      </c>
      <c r="Y254" s="55">
        <f t="shared" si="4"/>
        <v>7.583333333333333</v>
      </c>
      <c r="Z254" s="56">
        <f t="shared" si="5"/>
        <v>66.666666666666671</v>
      </c>
    </row>
    <row r="255" spans="2:26" x14ac:dyDescent="0.25">
      <c r="B255" s="5">
        <v>2</v>
      </c>
      <c r="C255" s="263" t="s">
        <v>66</v>
      </c>
      <c r="D255" s="246" t="s">
        <v>130</v>
      </c>
      <c r="E255" s="269">
        <v>11</v>
      </c>
      <c r="F255" s="269">
        <v>7</v>
      </c>
      <c r="G255" s="67">
        <f t="shared" si="0"/>
        <v>7</v>
      </c>
      <c r="H255" s="263" t="s">
        <v>29</v>
      </c>
      <c r="I255" s="264">
        <v>1</v>
      </c>
      <c r="J255" s="264">
        <v>1</v>
      </c>
      <c r="K255" s="264">
        <v>2</v>
      </c>
      <c r="L255" s="369">
        <f t="shared" si="1"/>
        <v>57.142857142857146</v>
      </c>
      <c r="M255" s="355"/>
      <c r="N255" s="355">
        <v>1</v>
      </c>
      <c r="O255" s="355">
        <v>2</v>
      </c>
      <c r="P255" s="385">
        <f t="shared" si="2"/>
        <v>42.857142857142854</v>
      </c>
      <c r="Q255" s="355"/>
      <c r="R255" s="355"/>
      <c r="S255" s="355"/>
      <c r="T255" s="385">
        <f t="shared" si="3"/>
        <v>0</v>
      </c>
      <c r="U255" s="355"/>
      <c r="V255" s="328"/>
      <c r="W255" s="328"/>
      <c r="X255" s="255">
        <f t="shared" si="6"/>
        <v>0</v>
      </c>
      <c r="Y255" s="255">
        <f t="shared" si="4"/>
        <v>3.7142857142857144</v>
      </c>
      <c r="Z255" s="256">
        <f t="shared" si="5"/>
        <v>0</v>
      </c>
    </row>
    <row r="256" spans="2:26" x14ac:dyDescent="0.25">
      <c r="B256" s="5"/>
      <c r="C256" s="263" t="s">
        <v>66</v>
      </c>
      <c r="D256" s="246" t="s">
        <v>153</v>
      </c>
      <c r="E256" s="269">
        <v>11</v>
      </c>
      <c r="F256" s="269">
        <v>10</v>
      </c>
      <c r="G256" s="67">
        <f t="shared" si="0"/>
        <v>10</v>
      </c>
      <c r="H256" s="263" t="s">
        <v>29</v>
      </c>
      <c r="I256" s="468"/>
      <c r="J256" s="468"/>
      <c r="K256" s="470">
        <v>1</v>
      </c>
      <c r="L256" s="449">
        <f>SUM(I256:K256)*100/G256</f>
        <v>10</v>
      </c>
      <c r="M256" s="469">
        <v>2</v>
      </c>
      <c r="N256" s="469"/>
      <c r="O256" s="31"/>
      <c r="P256" s="449">
        <f>SUM(M256:O256)*100/G256</f>
        <v>20</v>
      </c>
      <c r="Q256" s="469"/>
      <c r="R256" s="469">
        <v>4</v>
      </c>
      <c r="S256" s="31"/>
      <c r="T256" s="449">
        <f>SUM(Q256:S256)*100/G256</f>
        <v>40</v>
      </c>
      <c r="U256" s="469">
        <v>2</v>
      </c>
      <c r="V256" s="469">
        <v>1</v>
      </c>
      <c r="W256" s="31"/>
      <c r="X256" s="55">
        <f>SUM(U256:W256)*100/G256</f>
        <v>30</v>
      </c>
      <c r="Y256" s="255">
        <f t="shared" si="4"/>
        <v>7.4</v>
      </c>
      <c r="Z256" s="256">
        <f t="shared" si="5"/>
        <v>70</v>
      </c>
    </row>
    <row r="257" spans="2:26" x14ac:dyDescent="0.25">
      <c r="B257" s="5"/>
      <c r="C257" s="6"/>
      <c r="D257" s="51"/>
      <c r="E257" s="21"/>
      <c r="F257" s="21"/>
      <c r="G257" s="48"/>
      <c r="H257" s="51"/>
      <c r="I257" s="8"/>
      <c r="J257" s="8"/>
      <c r="K257" s="8"/>
      <c r="L257" s="53"/>
      <c r="M257" s="13"/>
      <c r="N257" s="13"/>
      <c r="O257" s="13"/>
      <c r="P257" s="53"/>
      <c r="Q257" s="13"/>
      <c r="R257" s="13"/>
      <c r="S257" s="13"/>
      <c r="T257" s="53"/>
      <c r="U257" s="13"/>
      <c r="V257" s="13"/>
      <c r="W257" s="13"/>
      <c r="X257" s="55"/>
      <c r="Y257" s="108">
        <f>Y256-Y255</f>
        <v>3.6857142857142859</v>
      </c>
      <c r="Z257" s="108">
        <f>Z256-Z255</f>
        <v>70</v>
      </c>
    </row>
    <row r="258" spans="2:26" x14ac:dyDescent="0.25">
      <c r="B258" s="5"/>
      <c r="C258" s="6" t="s">
        <v>62</v>
      </c>
      <c r="D258" s="70" t="s">
        <v>153</v>
      </c>
      <c r="E258" s="21">
        <v>2</v>
      </c>
      <c r="F258" s="21">
        <v>18</v>
      </c>
      <c r="G258" s="67">
        <f t="shared" ref="G258:G264" si="210">I258+J258+K258+M258+N258+O258+Q258+R258+S258+U258+V258+W258</f>
        <v>18</v>
      </c>
      <c r="H258" s="308" t="s">
        <v>30</v>
      </c>
      <c r="I258" s="8"/>
      <c r="J258" s="8">
        <v>1</v>
      </c>
      <c r="K258" s="8">
        <v>1</v>
      </c>
      <c r="L258" s="369">
        <f t="shared" ref="L258:L264" si="211">SUM(I258:K258)*100/F258</f>
        <v>11.111111111111111</v>
      </c>
      <c r="M258" s="13">
        <v>1</v>
      </c>
      <c r="N258" s="13"/>
      <c r="O258" s="13">
        <v>1</v>
      </c>
      <c r="P258" s="369">
        <f t="shared" ref="P258:P264" si="212">SUM(M258:O258)*100/F258</f>
        <v>11.111111111111111</v>
      </c>
      <c r="Q258" s="13"/>
      <c r="R258" s="13">
        <v>2</v>
      </c>
      <c r="S258" s="13">
        <v>3</v>
      </c>
      <c r="T258" s="369">
        <f t="shared" ref="T258:T264" si="213">SUM(Q258:S258)*100/F258</f>
        <v>27.777777777777779</v>
      </c>
      <c r="U258" s="13">
        <v>8</v>
      </c>
      <c r="V258" s="13">
        <v>1</v>
      </c>
      <c r="W258" s="13"/>
      <c r="X258" s="255">
        <f t="shared" ref="X258:X264" si="214">SUM(U258:W258)*100/F258</f>
        <v>50</v>
      </c>
      <c r="Y258" s="255">
        <f t="shared" ref="Y258:Y264" si="215">((1*I258)+(2*J258)+(3*K258)+(4*M258)+(5*N258)+(6*O258)+(7*Q258)+(8*R258)+(9*S258)+(10*U258)+(11*V258)+(12*W258))/G258</f>
        <v>8.2777777777777786</v>
      </c>
      <c r="Z258" s="256">
        <f>T258+X258</f>
        <v>77.777777777777771</v>
      </c>
    </row>
    <row r="259" spans="2:26" x14ac:dyDescent="0.25">
      <c r="B259" s="5"/>
      <c r="C259" s="263" t="s">
        <v>126</v>
      </c>
      <c r="D259" s="260" t="s">
        <v>130</v>
      </c>
      <c r="E259" s="269">
        <v>2</v>
      </c>
      <c r="F259" s="269">
        <v>17</v>
      </c>
      <c r="G259" s="67">
        <f t="shared" si="210"/>
        <v>17</v>
      </c>
      <c r="H259" s="308" t="s">
        <v>30</v>
      </c>
      <c r="I259" s="264"/>
      <c r="J259" s="264"/>
      <c r="K259" s="264"/>
      <c r="L259" s="369">
        <f t="shared" si="211"/>
        <v>0</v>
      </c>
      <c r="M259" s="328"/>
      <c r="N259" s="328"/>
      <c r="O259" s="328"/>
      <c r="P259" s="369">
        <f t="shared" si="212"/>
        <v>0</v>
      </c>
      <c r="Q259" s="328">
        <v>3</v>
      </c>
      <c r="R259" s="328">
        <v>6</v>
      </c>
      <c r="S259" s="328">
        <v>3</v>
      </c>
      <c r="T259" s="369">
        <f t="shared" si="213"/>
        <v>70.588235294117652</v>
      </c>
      <c r="U259" s="328">
        <v>5</v>
      </c>
      <c r="V259" s="328"/>
      <c r="W259" s="328"/>
      <c r="X259" s="255">
        <f t="shared" si="214"/>
        <v>29.411764705882351</v>
      </c>
      <c r="Y259" s="255">
        <f t="shared" si="215"/>
        <v>8.5882352941176467</v>
      </c>
      <c r="Z259" s="256">
        <f>T259+X259</f>
        <v>100</v>
      </c>
    </row>
    <row r="260" spans="2:26" x14ac:dyDescent="0.25">
      <c r="B260" s="5"/>
      <c r="C260" s="263" t="s">
        <v>126</v>
      </c>
      <c r="D260" s="260" t="s">
        <v>153</v>
      </c>
      <c r="E260" s="269">
        <v>3</v>
      </c>
      <c r="F260" s="269">
        <v>18</v>
      </c>
      <c r="G260" s="67">
        <f t="shared" si="210"/>
        <v>18</v>
      </c>
      <c r="H260" s="308" t="s">
        <v>30</v>
      </c>
      <c r="I260" s="264"/>
      <c r="J260" s="264"/>
      <c r="K260" s="264">
        <v>1</v>
      </c>
      <c r="L260" s="369">
        <f t="shared" si="211"/>
        <v>5.5555555555555554</v>
      </c>
      <c r="M260" s="328"/>
      <c r="N260" s="328"/>
      <c r="O260" s="328">
        <v>2</v>
      </c>
      <c r="P260" s="369">
        <f t="shared" si="212"/>
        <v>11.111111111111111</v>
      </c>
      <c r="Q260" s="328">
        <v>4</v>
      </c>
      <c r="R260" s="328">
        <v>4</v>
      </c>
      <c r="S260" s="328">
        <v>2</v>
      </c>
      <c r="T260" s="369">
        <f t="shared" si="213"/>
        <v>55.555555555555557</v>
      </c>
      <c r="U260" s="328">
        <v>5</v>
      </c>
      <c r="V260" s="328"/>
      <c r="W260" s="328"/>
      <c r="X260" s="255">
        <f t="shared" si="214"/>
        <v>27.777777777777779</v>
      </c>
      <c r="Y260" s="255">
        <f t="shared" si="215"/>
        <v>7.9444444444444446</v>
      </c>
      <c r="Z260" s="256">
        <f>T260+X260</f>
        <v>83.333333333333343</v>
      </c>
    </row>
    <row r="261" spans="2:26" x14ac:dyDescent="0.25">
      <c r="B261" s="5"/>
      <c r="D261" s="177"/>
      <c r="E261" s="17"/>
      <c r="F261" s="17"/>
      <c r="G261" s="110"/>
      <c r="H261" s="467"/>
      <c r="I261" s="406"/>
      <c r="J261" s="406"/>
      <c r="K261" s="406"/>
      <c r="L261" s="402"/>
      <c r="M261" s="411"/>
      <c r="N261" s="411"/>
      <c r="O261" s="411"/>
      <c r="P261" s="402"/>
      <c r="Q261" s="411"/>
      <c r="R261" s="411"/>
      <c r="S261" s="411"/>
      <c r="T261" s="402"/>
      <c r="U261" s="411"/>
      <c r="V261" s="411"/>
      <c r="W261" s="411"/>
      <c r="X261" s="151"/>
      <c r="Y261" s="108">
        <f>Y260-Y259</f>
        <v>-0.6437908496732021</v>
      </c>
      <c r="Z261" s="108">
        <f>Z260-Z259</f>
        <v>-16.666666666666657</v>
      </c>
    </row>
    <row r="262" spans="2:26" x14ac:dyDescent="0.25">
      <c r="B262" s="5">
        <v>3</v>
      </c>
      <c r="C262" s="6" t="s">
        <v>76</v>
      </c>
      <c r="D262" s="48" t="s">
        <v>19</v>
      </c>
      <c r="E262" s="18">
        <v>2</v>
      </c>
      <c r="F262" s="18">
        <v>22</v>
      </c>
      <c r="G262" s="67">
        <f t="shared" si="210"/>
        <v>22</v>
      </c>
      <c r="H262" s="19" t="s">
        <v>30</v>
      </c>
      <c r="I262" s="8"/>
      <c r="J262" s="8"/>
      <c r="K262" s="8">
        <v>1</v>
      </c>
      <c r="L262" s="53">
        <f t="shared" si="211"/>
        <v>4.5454545454545459</v>
      </c>
      <c r="M262" s="8">
        <v>1</v>
      </c>
      <c r="N262" s="8">
        <v>3</v>
      </c>
      <c r="O262" s="8">
        <v>1</v>
      </c>
      <c r="P262" s="53">
        <f t="shared" si="212"/>
        <v>22.727272727272727</v>
      </c>
      <c r="Q262" s="8">
        <v>5</v>
      </c>
      <c r="R262" s="8">
        <v>3</v>
      </c>
      <c r="S262" s="8">
        <v>1</v>
      </c>
      <c r="T262" s="53">
        <f t="shared" si="213"/>
        <v>40.909090909090907</v>
      </c>
      <c r="U262" s="8">
        <v>1</v>
      </c>
      <c r="V262" s="8">
        <v>6</v>
      </c>
      <c r="W262" s="8"/>
      <c r="X262" s="55">
        <f t="shared" si="214"/>
        <v>31.818181818181817</v>
      </c>
      <c r="Y262" s="55">
        <f t="shared" si="215"/>
        <v>7.8181818181818183</v>
      </c>
      <c r="Z262" s="56">
        <f t="shared" ref="Z262:Z264" si="216">T262+X262</f>
        <v>72.72727272727272</v>
      </c>
    </row>
    <row r="263" spans="2:26" ht="15.75" customHeight="1" x14ac:dyDescent="0.25">
      <c r="B263" s="5"/>
      <c r="C263" s="263" t="s">
        <v>76</v>
      </c>
      <c r="D263" s="246" t="s">
        <v>130</v>
      </c>
      <c r="E263" s="312">
        <v>3</v>
      </c>
      <c r="F263" s="312">
        <v>21</v>
      </c>
      <c r="G263" s="67">
        <f t="shared" si="210"/>
        <v>21</v>
      </c>
      <c r="H263" s="308" t="s">
        <v>30</v>
      </c>
      <c r="I263" s="264"/>
      <c r="J263" s="264"/>
      <c r="K263" s="264">
        <v>2</v>
      </c>
      <c r="L263" s="369">
        <f t="shared" si="211"/>
        <v>9.5238095238095237</v>
      </c>
      <c r="M263" s="264"/>
      <c r="N263" s="264">
        <v>1</v>
      </c>
      <c r="O263" s="264">
        <v>3</v>
      </c>
      <c r="P263" s="369">
        <f t="shared" si="212"/>
        <v>19.047619047619047</v>
      </c>
      <c r="Q263" s="264">
        <v>5</v>
      </c>
      <c r="R263" s="264"/>
      <c r="S263" s="264">
        <v>1</v>
      </c>
      <c r="T263" s="369">
        <f t="shared" si="213"/>
        <v>28.571428571428573</v>
      </c>
      <c r="U263" s="264">
        <v>4</v>
      </c>
      <c r="V263" s="264">
        <v>5</v>
      </c>
      <c r="W263" s="264"/>
      <c r="X263" s="255">
        <f t="shared" si="214"/>
        <v>42.857142857142854</v>
      </c>
      <c r="Y263" s="255">
        <f t="shared" si="215"/>
        <v>8</v>
      </c>
      <c r="Z263" s="256">
        <f t="shared" si="216"/>
        <v>71.428571428571431</v>
      </c>
    </row>
    <row r="264" spans="2:26" ht="15.75" customHeight="1" x14ac:dyDescent="0.25">
      <c r="B264" s="5"/>
      <c r="C264" s="263" t="s">
        <v>76</v>
      </c>
      <c r="D264" s="246" t="s">
        <v>153</v>
      </c>
      <c r="E264" s="312">
        <v>4</v>
      </c>
      <c r="F264" s="312">
        <v>21</v>
      </c>
      <c r="G264" s="67">
        <f t="shared" si="210"/>
        <v>21</v>
      </c>
      <c r="H264" s="308" t="s">
        <v>30</v>
      </c>
      <c r="I264" s="264"/>
      <c r="J264" s="264"/>
      <c r="K264" s="264">
        <v>1</v>
      </c>
      <c r="L264" s="369">
        <f t="shared" si="211"/>
        <v>4.7619047619047619</v>
      </c>
      <c r="M264" s="264">
        <v>1</v>
      </c>
      <c r="N264" s="264"/>
      <c r="O264" s="264">
        <v>3</v>
      </c>
      <c r="P264" s="369">
        <f t="shared" si="212"/>
        <v>19.047619047619047</v>
      </c>
      <c r="Q264" s="264">
        <v>5</v>
      </c>
      <c r="R264" s="264">
        <v>1</v>
      </c>
      <c r="S264" s="264">
        <v>1</v>
      </c>
      <c r="T264" s="369">
        <f t="shared" si="213"/>
        <v>33.333333333333336</v>
      </c>
      <c r="U264" s="264">
        <v>3</v>
      </c>
      <c r="V264" s="264">
        <v>6</v>
      </c>
      <c r="W264" s="264"/>
      <c r="X264" s="255">
        <f t="shared" si="214"/>
        <v>42.857142857142854</v>
      </c>
      <c r="Y264" s="255">
        <f t="shared" si="215"/>
        <v>8.2380952380952372</v>
      </c>
      <c r="Z264" s="256">
        <f t="shared" si="216"/>
        <v>76.19047619047619</v>
      </c>
    </row>
    <row r="265" spans="2:26" ht="15.75" customHeight="1" x14ac:dyDescent="0.25">
      <c r="B265" s="5"/>
      <c r="C265" s="6"/>
      <c r="D265" s="48"/>
      <c r="E265" s="18"/>
      <c r="F265" s="18"/>
      <c r="G265" s="48"/>
      <c r="H265" s="19"/>
      <c r="I265" s="8"/>
      <c r="J265" s="8"/>
      <c r="K265" s="8"/>
      <c r="L265" s="53"/>
      <c r="M265" s="8"/>
      <c r="N265" s="8"/>
      <c r="O265" s="8"/>
      <c r="P265" s="53"/>
      <c r="Q265" s="8"/>
      <c r="R265" s="8"/>
      <c r="S265" s="8"/>
      <c r="T265" s="53"/>
      <c r="U265" s="8"/>
      <c r="V265" s="8"/>
      <c r="W265" s="8"/>
      <c r="X265" s="55"/>
      <c r="Y265" s="108">
        <f>Y264-Y263</f>
        <v>0.23809523809523725</v>
      </c>
      <c r="Z265" s="108">
        <f>Z264-Z263</f>
        <v>4.7619047619047592</v>
      </c>
    </row>
    <row r="266" spans="2:26" ht="15.75" customHeight="1" x14ac:dyDescent="0.25">
      <c r="B266" s="5"/>
      <c r="C266" s="117" t="s">
        <v>68</v>
      </c>
      <c r="D266" s="98" t="s">
        <v>90</v>
      </c>
      <c r="E266" s="191">
        <v>2</v>
      </c>
      <c r="F266" s="191">
        <v>10</v>
      </c>
      <c r="G266" s="67">
        <f>I266+J266+K266+M266+N266+O266+Q266+R266+S266+U266+V266+W266</f>
        <v>10</v>
      </c>
      <c r="H266" s="192" t="s">
        <v>125</v>
      </c>
      <c r="I266" s="127"/>
      <c r="J266" s="127"/>
      <c r="K266" s="127"/>
      <c r="L266" s="201">
        <f t="shared" si="1"/>
        <v>0</v>
      </c>
      <c r="M266" s="127">
        <v>1</v>
      </c>
      <c r="N266" s="127"/>
      <c r="O266" s="127">
        <v>1</v>
      </c>
      <c r="P266" s="201">
        <f t="shared" si="2"/>
        <v>20</v>
      </c>
      <c r="Q266" s="127"/>
      <c r="R266" s="127">
        <v>1</v>
      </c>
      <c r="S266" s="127">
        <v>1</v>
      </c>
      <c r="T266" s="201">
        <f t="shared" si="3"/>
        <v>20</v>
      </c>
      <c r="U266" s="127">
        <v>3</v>
      </c>
      <c r="V266" s="127">
        <v>3</v>
      </c>
      <c r="W266" s="127"/>
      <c r="X266" s="106">
        <f t="shared" si="6"/>
        <v>60</v>
      </c>
      <c r="Y266" s="106">
        <f>((1*I266)+(2*J266)+(3*K266)+(4*M266)+(5*N266)+(6*O266)+(7*Q266)+(8*R266)+(9*S266)+(10*U266)+(11*V266)+(12*W266))/G266</f>
        <v>9</v>
      </c>
      <c r="Z266" s="107">
        <f t="shared" si="5"/>
        <v>80</v>
      </c>
    </row>
    <row r="267" spans="2:26" ht="16.5" customHeight="1" x14ac:dyDescent="0.25">
      <c r="B267" s="5">
        <v>4</v>
      </c>
      <c r="C267" s="6" t="s">
        <v>68</v>
      </c>
      <c r="D267" s="48" t="s">
        <v>19</v>
      </c>
      <c r="E267" s="18">
        <v>3</v>
      </c>
      <c r="F267" s="18">
        <v>10</v>
      </c>
      <c r="G267" s="4">
        <f>I267+J267+K267+M267+N267+O267+Q267+R267+S267+U267+V267+W267</f>
        <v>10</v>
      </c>
      <c r="H267" s="19" t="s">
        <v>30</v>
      </c>
      <c r="I267" s="8"/>
      <c r="J267" s="8"/>
      <c r="K267" s="8"/>
      <c r="L267" s="53">
        <f t="shared" si="1"/>
        <v>0</v>
      </c>
      <c r="M267" s="8"/>
      <c r="N267" s="8">
        <v>1</v>
      </c>
      <c r="O267" s="8"/>
      <c r="P267" s="53">
        <f t="shared" si="2"/>
        <v>10</v>
      </c>
      <c r="Q267" s="8">
        <v>1</v>
      </c>
      <c r="R267" s="8"/>
      <c r="S267" s="8">
        <v>1</v>
      </c>
      <c r="T267" s="53">
        <f t="shared" si="3"/>
        <v>20</v>
      </c>
      <c r="U267" s="8">
        <v>2</v>
      </c>
      <c r="V267" s="8">
        <v>5</v>
      </c>
      <c r="W267" s="8"/>
      <c r="X267" s="55">
        <f t="shared" si="6"/>
        <v>70</v>
      </c>
      <c r="Y267" s="55">
        <f>((1*I267)+(2*J267)+(3*K267)+(4*M267)+(5*N267)+(6*O267)+(7*Q267)+(8*R267)+(9*S267)+(10*U267)+(11*V267)+(12*W267))/G267</f>
        <v>9.6</v>
      </c>
      <c r="Z267" s="56">
        <f t="shared" si="5"/>
        <v>90</v>
      </c>
    </row>
    <row r="268" spans="2:26" ht="15.75" customHeight="1" x14ac:dyDescent="0.25">
      <c r="B268" s="5"/>
      <c r="C268" s="263" t="s">
        <v>68</v>
      </c>
      <c r="D268" s="246" t="s">
        <v>130</v>
      </c>
      <c r="E268" s="312">
        <v>4</v>
      </c>
      <c r="F268" s="312">
        <v>10</v>
      </c>
      <c r="G268" s="67">
        <f>I268+J268+K268+M268+N268+O268+Q268+R268+S268+U268+V268+W268</f>
        <v>10</v>
      </c>
      <c r="H268" s="308" t="s">
        <v>30</v>
      </c>
      <c r="I268" s="264"/>
      <c r="J268" s="264"/>
      <c r="K268" s="264"/>
      <c r="L268" s="369">
        <f t="shared" si="1"/>
        <v>0</v>
      </c>
      <c r="M268" s="264"/>
      <c r="N268" s="264"/>
      <c r="O268" s="264">
        <v>1</v>
      </c>
      <c r="P268" s="369">
        <f t="shared" si="2"/>
        <v>10</v>
      </c>
      <c r="Q268" s="264">
        <v>1</v>
      </c>
      <c r="R268" s="264"/>
      <c r="S268" s="264">
        <v>1</v>
      </c>
      <c r="T268" s="369">
        <f t="shared" si="3"/>
        <v>20</v>
      </c>
      <c r="U268" s="264">
        <v>5</v>
      </c>
      <c r="V268" s="264">
        <v>2</v>
      </c>
      <c r="W268" s="264"/>
      <c r="X268" s="255">
        <f t="shared" si="6"/>
        <v>70</v>
      </c>
      <c r="Y268" s="255">
        <f>((1*I268)+(2*J268)+(3*K268)+(4*M268)+(5*N268)+(6*O268)+(7*Q268)+(8*R268)+(9*S268)+(10*U268)+(11*V268)+(12*W268))/G268</f>
        <v>9.4</v>
      </c>
      <c r="Z268" s="256">
        <f t="shared" si="5"/>
        <v>90</v>
      </c>
    </row>
    <row r="269" spans="2:26" ht="15.75" customHeight="1" x14ac:dyDescent="0.25">
      <c r="B269" s="5"/>
      <c r="C269" s="263" t="s">
        <v>66</v>
      </c>
      <c r="D269" s="246" t="s">
        <v>153</v>
      </c>
      <c r="E269" s="312">
        <v>5</v>
      </c>
      <c r="F269" s="312">
        <v>10</v>
      </c>
      <c r="G269" s="67">
        <f>I269+J269+K269+M269+N269+O269+Q269+R269+S269+U269+V269+W269</f>
        <v>10</v>
      </c>
      <c r="H269" s="308" t="s">
        <v>30</v>
      </c>
      <c r="I269" s="264"/>
      <c r="J269" s="264"/>
      <c r="K269" s="264"/>
      <c r="L269" s="369">
        <f t="shared" ref="L269" si="217">SUM(I269:K269)*100/F269</f>
        <v>0</v>
      </c>
      <c r="M269" s="264">
        <v>1</v>
      </c>
      <c r="N269" s="264">
        <v>1</v>
      </c>
      <c r="O269" s="264">
        <v>1</v>
      </c>
      <c r="P269" s="369">
        <f t="shared" ref="P269" si="218">SUM(M269:O269)*100/F269</f>
        <v>30</v>
      </c>
      <c r="Q269" s="264">
        <v>1</v>
      </c>
      <c r="R269" s="264">
        <v>2</v>
      </c>
      <c r="S269" s="264">
        <v>3</v>
      </c>
      <c r="T269" s="369">
        <f t="shared" ref="T269" si="219">SUM(Q269:S269)*100/F269</f>
        <v>60</v>
      </c>
      <c r="U269" s="264">
        <v>1</v>
      </c>
      <c r="V269" s="264"/>
      <c r="W269" s="264"/>
      <c r="X269" s="255">
        <f t="shared" ref="X269" si="220">SUM(U269:W269)*100/F269</f>
        <v>10</v>
      </c>
      <c r="Y269" s="255">
        <f>((1*I269)+(2*J269)+(3*K269)+(4*M269)+(5*N269)+(6*O269)+(7*Q269)+(8*R269)+(9*S269)+(10*U269)+(11*V269)+(12*W269))/G269</f>
        <v>7.5</v>
      </c>
      <c r="Z269" s="256">
        <f t="shared" ref="Z269" si="221">T269+X269</f>
        <v>70</v>
      </c>
    </row>
    <row r="270" spans="2:26" ht="15.75" customHeight="1" x14ac:dyDescent="0.25">
      <c r="B270" s="5"/>
      <c r="C270" s="6"/>
      <c r="D270" s="48"/>
      <c r="E270" s="18"/>
      <c r="F270" s="18"/>
      <c r="G270" s="67"/>
      <c r="H270" s="19"/>
      <c r="I270" s="8"/>
      <c r="J270" s="8"/>
      <c r="K270" s="8"/>
      <c r="L270" s="53"/>
      <c r="M270" s="8"/>
      <c r="N270" s="8"/>
      <c r="O270" s="8"/>
      <c r="P270" s="53"/>
      <c r="Q270" s="8"/>
      <c r="R270" s="8"/>
      <c r="S270" s="8"/>
      <c r="T270" s="53"/>
      <c r="U270" s="8"/>
      <c r="V270" s="8"/>
      <c r="W270" s="8"/>
      <c r="X270" s="55"/>
      <c r="Y270" s="108">
        <f>Y269-Y268</f>
        <v>-1.9000000000000004</v>
      </c>
      <c r="Z270" s="108">
        <f>Z269-Z268</f>
        <v>-20</v>
      </c>
    </row>
    <row r="271" spans="2:26" ht="15.75" customHeight="1" x14ac:dyDescent="0.25">
      <c r="B271" s="5">
        <v>5</v>
      </c>
      <c r="C271" s="117" t="s">
        <v>62</v>
      </c>
      <c r="D271" s="98" t="s">
        <v>90</v>
      </c>
      <c r="E271" s="191">
        <v>3</v>
      </c>
      <c r="F271" s="191">
        <v>18</v>
      </c>
      <c r="G271" s="67">
        <f t="shared" si="0"/>
        <v>18</v>
      </c>
      <c r="H271" s="192" t="s">
        <v>125</v>
      </c>
      <c r="I271" s="147"/>
      <c r="J271" s="147"/>
      <c r="K271" s="147"/>
      <c r="L271" s="150">
        <f t="shared" ref="L271" si="222">SUM(I271:K271)*100/G271</f>
        <v>0</v>
      </c>
      <c r="M271" s="147"/>
      <c r="N271" s="147"/>
      <c r="O271" s="147">
        <v>1</v>
      </c>
      <c r="P271" s="150">
        <f t="shared" ref="P271" si="223">SUM(M271:O271)*100/G271</f>
        <v>5.5555555555555554</v>
      </c>
      <c r="Q271" s="147">
        <v>1</v>
      </c>
      <c r="R271" s="147">
        <v>1</v>
      </c>
      <c r="S271" s="147">
        <v>8</v>
      </c>
      <c r="T271" s="150">
        <f t="shared" ref="T271" si="224">SUM(Q271:S271)*100/G271</f>
        <v>55.555555555555557</v>
      </c>
      <c r="U271" s="147">
        <v>7</v>
      </c>
      <c r="V271" s="147"/>
      <c r="W271" s="147"/>
      <c r="X271" s="150">
        <f t="shared" ref="X271" si="225">SUM(U271:W271)*100/G271</f>
        <v>38.888888888888886</v>
      </c>
      <c r="Y271" s="106">
        <f t="shared" si="4"/>
        <v>9.0555555555555554</v>
      </c>
      <c r="Z271" s="107">
        <f t="shared" si="5"/>
        <v>94.444444444444443</v>
      </c>
    </row>
    <row r="272" spans="2:26" x14ac:dyDescent="0.25">
      <c r="B272" s="5"/>
      <c r="C272" s="6" t="s">
        <v>62</v>
      </c>
      <c r="D272" s="48" t="s">
        <v>19</v>
      </c>
      <c r="E272" s="5">
        <v>4</v>
      </c>
      <c r="F272" s="5">
        <v>17</v>
      </c>
      <c r="G272" s="4">
        <f t="shared" si="0"/>
        <v>17</v>
      </c>
      <c r="H272" s="19" t="s">
        <v>30</v>
      </c>
      <c r="I272" s="8"/>
      <c r="J272" s="8"/>
      <c r="K272" s="8"/>
      <c r="L272" s="53">
        <f t="shared" si="1"/>
        <v>0</v>
      </c>
      <c r="M272" s="8"/>
      <c r="N272" s="8"/>
      <c r="O272" s="8">
        <v>1</v>
      </c>
      <c r="P272" s="53">
        <f t="shared" si="2"/>
        <v>5.882352941176471</v>
      </c>
      <c r="Q272" s="8">
        <v>1</v>
      </c>
      <c r="R272" s="8">
        <v>2</v>
      </c>
      <c r="S272" s="8">
        <v>6</v>
      </c>
      <c r="T272" s="53">
        <f t="shared" si="3"/>
        <v>52.941176470588232</v>
      </c>
      <c r="U272" s="8">
        <v>4</v>
      </c>
      <c r="V272" s="8">
        <v>3</v>
      </c>
      <c r="W272" s="8"/>
      <c r="X272" s="55">
        <f t="shared" si="6"/>
        <v>41.176470588235297</v>
      </c>
      <c r="Y272" s="55">
        <f t="shared" si="4"/>
        <v>9.1764705882352935</v>
      </c>
      <c r="Z272" s="56">
        <f t="shared" si="5"/>
        <v>94.117647058823536</v>
      </c>
    </row>
    <row r="273" spans="1:27" x14ac:dyDescent="0.25">
      <c r="B273" s="20"/>
      <c r="C273" s="263" t="s">
        <v>67</v>
      </c>
      <c r="D273" s="246" t="s">
        <v>130</v>
      </c>
      <c r="E273" s="269">
        <v>5</v>
      </c>
      <c r="F273" s="269">
        <v>17</v>
      </c>
      <c r="G273" s="67">
        <f t="shared" ref="G273" si="226">I273+J273+K273+M273+N273+O273+Q273+R273+S273+U273+V273+W273</f>
        <v>17</v>
      </c>
      <c r="H273" s="263" t="s">
        <v>30</v>
      </c>
      <c r="I273" s="264"/>
      <c r="J273" s="264">
        <v>1</v>
      </c>
      <c r="K273" s="264"/>
      <c r="L273" s="369">
        <f t="shared" ref="L273" si="227">SUM(I273:K273)*100/F273</f>
        <v>5.882352941176471</v>
      </c>
      <c r="M273" s="264">
        <v>2</v>
      </c>
      <c r="N273" s="264">
        <v>1</v>
      </c>
      <c r="O273" s="264">
        <v>5</v>
      </c>
      <c r="P273" s="369">
        <f t="shared" ref="P273" si="228">SUM(M273:O273)*100/F273</f>
        <v>47.058823529411768</v>
      </c>
      <c r="Q273" s="264">
        <v>2</v>
      </c>
      <c r="R273" s="264">
        <v>4</v>
      </c>
      <c r="S273" s="264"/>
      <c r="T273" s="369">
        <f t="shared" ref="T273" si="229">SUM(Q273:S273)*100/F273</f>
        <v>35.294117647058826</v>
      </c>
      <c r="U273" s="264">
        <v>2</v>
      </c>
      <c r="V273" s="264"/>
      <c r="W273" s="264"/>
      <c r="X273" s="255">
        <f t="shared" ref="X273" si="230">SUM(U273:W273)*100/F273</f>
        <v>11.764705882352942</v>
      </c>
      <c r="Y273" s="255">
        <f t="shared" ref="Y273" si="231">((1*I273)+(2*J273)+(3*K273)+(4*M273)+(5*N273)+(6*O273)+(7*Q273)+(8*R273)+(9*S273)+(10*U273)+(11*V273)+(12*W273))/G273</f>
        <v>6.5294117647058822</v>
      </c>
      <c r="Z273" s="256">
        <f t="shared" ref="Z273" si="232">T273+X273</f>
        <v>47.058823529411768</v>
      </c>
    </row>
    <row r="274" spans="1:27" x14ac:dyDescent="0.25">
      <c r="B274" s="20">
        <v>6</v>
      </c>
      <c r="C274" s="6"/>
      <c r="D274" s="48"/>
      <c r="E274" s="5"/>
      <c r="F274" s="5"/>
      <c r="G274" s="110"/>
      <c r="H274" s="19"/>
      <c r="I274" s="8"/>
      <c r="J274" s="8"/>
      <c r="K274" s="8"/>
      <c r="L274" s="53"/>
      <c r="M274" s="8"/>
      <c r="N274" s="8"/>
      <c r="O274" s="8"/>
      <c r="P274" s="53"/>
      <c r="Q274" s="8"/>
      <c r="R274" s="8"/>
      <c r="S274" s="8"/>
      <c r="T274" s="53"/>
      <c r="U274" s="8"/>
      <c r="V274" s="8"/>
      <c r="W274" s="8"/>
      <c r="X274" s="55"/>
      <c r="Y274" s="108">
        <f>Y273-Y272</f>
        <v>-2.6470588235294112</v>
      </c>
      <c r="Z274" s="108">
        <f>Z273-Z272</f>
        <v>-47.058823529411768</v>
      </c>
    </row>
    <row r="275" spans="1:27" x14ac:dyDescent="0.25">
      <c r="B275" s="20"/>
      <c r="C275" s="117" t="s">
        <v>71</v>
      </c>
      <c r="D275" s="98" t="s">
        <v>90</v>
      </c>
      <c r="E275" s="182">
        <v>4</v>
      </c>
      <c r="F275" s="182">
        <v>14</v>
      </c>
      <c r="G275" s="67">
        <f t="shared" si="0"/>
        <v>14</v>
      </c>
      <c r="H275" s="192" t="s">
        <v>125</v>
      </c>
      <c r="I275" s="147"/>
      <c r="J275" s="147"/>
      <c r="K275" s="147"/>
      <c r="L275" s="150">
        <f t="shared" ref="L275" si="233">SUM(I275:K275)*100/G275</f>
        <v>0</v>
      </c>
      <c r="M275" s="147">
        <v>1</v>
      </c>
      <c r="N275" s="147"/>
      <c r="O275" s="147">
        <v>2</v>
      </c>
      <c r="P275" s="150">
        <f t="shared" ref="P275" si="234">SUM(M275:O275)*100/G275</f>
        <v>21.428571428571427</v>
      </c>
      <c r="Q275" s="147">
        <v>2</v>
      </c>
      <c r="R275" s="147">
        <v>2</v>
      </c>
      <c r="S275" s="147">
        <v>4</v>
      </c>
      <c r="T275" s="150">
        <f t="shared" ref="T275" si="235">SUM(Q275:S275)*100/G275</f>
        <v>57.142857142857146</v>
      </c>
      <c r="U275" s="147">
        <v>1</v>
      </c>
      <c r="V275" s="147">
        <v>2</v>
      </c>
      <c r="W275" s="147"/>
      <c r="X275" s="150">
        <f t="shared" ref="X275" si="236">SUM(U275:W275)*100/G275</f>
        <v>21.428571428571427</v>
      </c>
      <c r="Y275" s="106">
        <f t="shared" ref="Y275" si="237">((1*I275)+(2*J275)+(3*K275)+(4*M275)+(5*N275)+(6*O275)+(7*Q275)+(8*R275)+(9*S275)+(10*U275)+(11*V275)+(12*W275))/G275</f>
        <v>8.1428571428571423</v>
      </c>
      <c r="Z275" s="107">
        <f t="shared" ref="Z275" si="238">T275+X275</f>
        <v>78.571428571428569</v>
      </c>
    </row>
    <row r="276" spans="1:27" x14ac:dyDescent="0.25">
      <c r="B276" s="20"/>
      <c r="C276" s="6" t="s">
        <v>67</v>
      </c>
      <c r="D276" s="48" t="s">
        <v>19</v>
      </c>
      <c r="E276" s="5">
        <v>5</v>
      </c>
      <c r="F276" s="5">
        <v>14</v>
      </c>
      <c r="G276" s="4">
        <f t="shared" si="0"/>
        <v>14</v>
      </c>
      <c r="H276" s="6" t="s">
        <v>30</v>
      </c>
      <c r="I276" s="8">
        <v>1</v>
      </c>
      <c r="J276" s="8"/>
      <c r="K276" s="8">
        <v>3</v>
      </c>
      <c r="L276" s="53">
        <f t="shared" si="1"/>
        <v>28.571428571428573</v>
      </c>
      <c r="M276" s="8">
        <v>1</v>
      </c>
      <c r="N276" s="8"/>
      <c r="O276" s="8">
        <v>3</v>
      </c>
      <c r="P276" s="53">
        <f t="shared" si="2"/>
        <v>28.571428571428573</v>
      </c>
      <c r="Q276" s="8">
        <v>3</v>
      </c>
      <c r="R276" s="8">
        <v>2</v>
      </c>
      <c r="S276" s="8">
        <v>1</v>
      </c>
      <c r="T276" s="53">
        <f t="shared" si="3"/>
        <v>42.857142857142854</v>
      </c>
      <c r="U276" s="8"/>
      <c r="V276" s="8"/>
      <c r="W276" s="8"/>
      <c r="X276" s="55">
        <f t="shared" si="6"/>
        <v>0</v>
      </c>
      <c r="Y276" s="55">
        <f t="shared" si="4"/>
        <v>5.5714285714285712</v>
      </c>
      <c r="Z276" s="56">
        <f t="shared" si="5"/>
        <v>42.857142857142854</v>
      </c>
    </row>
    <row r="277" spans="1:27" x14ac:dyDescent="0.25">
      <c r="B277" s="20"/>
      <c r="C277" s="6"/>
      <c r="D277" s="48"/>
      <c r="E277" s="5"/>
      <c r="F277" s="5"/>
      <c r="G277" s="110"/>
      <c r="H277" s="6"/>
      <c r="I277" s="8"/>
      <c r="J277" s="8"/>
      <c r="K277" s="8"/>
      <c r="L277" s="53"/>
      <c r="M277" s="8"/>
      <c r="N277" s="8"/>
      <c r="O277" s="8"/>
      <c r="P277" s="53"/>
      <c r="Q277" s="8"/>
      <c r="R277" s="8"/>
      <c r="S277" s="8"/>
      <c r="T277" s="53"/>
      <c r="U277" s="8"/>
      <c r="V277" s="8"/>
      <c r="W277" s="8"/>
      <c r="X277" s="55"/>
      <c r="Y277" s="108">
        <f>Y276-Y275</f>
        <v>-2.5714285714285712</v>
      </c>
      <c r="Z277" s="108">
        <f>Z276-Z275</f>
        <v>-35.714285714285715</v>
      </c>
    </row>
    <row r="278" spans="1:27" x14ac:dyDescent="0.25">
      <c r="B278" s="20"/>
      <c r="C278" s="104" t="s">
        <v>67</v>
      </c>
      <c r="D278" s="98" t="s">
        <v>90</v>
      </c>
      <c r="E278" s="145">
        <v>5</v>
      </c>
      <c r="F278" s="145">
        <v>15</v>
      </c>
      <c r="G278" s="67">
        <f t="shared" si="0"/>
        <v>15</v>
      </c>
      <c r="H278" s="104" t="s">
        <v>30</v>
      </c>
      <c r="I278" s="147"/>
      <c r="J278" s="147"/>
      <c r="K278" s="147">
        <v>2</v>
      </c>
      <c r="L278" s="150">
        <f t="shared" ref="L278" si="239">SUM(I278:K278)*100/G278</f>
        <v>13.333333333333334</v>
      </c>
      <c r="M278" s="147">
        <v>1</v>
      </c>
      <c r="N278" s="147"/>
      <c r="O278" s="147">
        <v>1</v>
      </c>
      <c r="P278" s="150">
        <f t="shared" ref="P278" si="240">SUM(M278:O278)*100/G278</f>
        <v>13.333333333333334</v>
      </c>
      <c r="Q278" s="147">
        <v>2</v>
      </c>
      <c r="R278" s="147">
        <v>1</v>
      </c>
      <c r="S278" s="147">
        <v>5</v>
      </c>
      <c r="T278" s="150">
        <f t="shared" ref="T278" si="241">SUM(Q278:S278)*100/G278</f>
        <v>53.333333333333336</v>
      </c>
      <c r="U278" s="147">
        <v>3</v>
      </c>
      <c r="V278" s="147"/>
      <c r="W278" s="147"/>
      <c r="X278" s="150">
        <f t="shared" ref="X278" si="242">SUM(U278:W278)*100/G278</f>
        <v>20</v>
      </c>
      <c r="Y278" s="106">
        <f t="shared" ref="Y278" si="243">((1*I278)+(2*J278)+(3*K278)+(4*M278)+(5*N278)+(6*O278)+(7*Q278)+(8*R278)+(9*S278)+(10*U278)+(11*V278)+(12*W278))/G278</f>
        <v>7.5333333333333332</v>
      </c>
      <c r="Z278" s="107">
        <f t="shared" ref="Z278" si="244">T278+X278</f>
        <v>73.333333333333343</v>
      </c>
    </row>
    <row r="279" spans="1:27" x14ac:dyDescent="0.25">
      <c r="B279" s="20"/>
      <c r="C279" s="6"/>
      <c r="D279" s="48"/>
      <c r="E279" s="5"/>
      <c r="F279" s="5"/>
      <c r="G279" s="110"/>
      <c r="H279" s="6"/>
      <c r="I279" s="8"/>
      <c r="J279" s="8"/>
      <c r="K279" s="8"/>
      <c r="L279" s="53"/>
      <c r="M279" s="8"/>
      <c r="N279" s="8"/>
      <c r="O279" s="8"/>
      <c r="P279" s="53"/>
      <c r="Q279" s="8"/>
      <c r="R279" s="8"/>
      <c r="S279" s="8"/>
      <c r="T279" s="53"/>
      <c r="U279" s="8"/>
      <c r="V279" s="8"/>
      <c r="W279" s="8"/>
      <c r="X279" s="55"/>
      <c r="Y279" s="55"/>
      <c r="Z279" s="56"/>
    </row>
    <row r="280" spans="1:27" x14ac:dyDescent="0.25">
      <c r="B280" s="20">
        <v>1</v>
      </c>
      <c r="C280" s="6"/>
      <c r="D280" s="98" t="s">
        <v>90</v>
      </c>
      <c r="E280" s="5"/>
      <c r="F280" s="5"/>
      <c r="G280" s="110"/>
      <c r="H280" s="192" t="s">
        <v>125</v>
      </c>
      <c r="I280" s="8"/>
      <c r="J280" s="8"/>
      <c r="K280" s="8"/>
      <c r="L280" s="53"/>
      <c r="M280" s="8"/>
      <c r="N280" s="8"/>
      <c r="O280" s="8"/>
      <c r="P280" s="53"/>
      <c r="Q280" s="8"/>
      <c r="R280" s="8"/>
      <c r="S280" s="8"/>
      <c r="T280" s="53"/>
      <c r="U280" s="8"/>
      <c r="V280" s="8"/>
      <c r="W280" s="8"/>
      <c r="X280" s="55"/>
      <c r="Y280" s="106">
        <f>AVERAGE(Y278,Y275,Y271,Y266)</f>
        <v>8.4329365079365068</v>
      </c>
      <c r="Z280" s="106">
        <f>AVERAGE(Z278,Z275,Z271)</f>
        <v>82.116402116402128</v>
      </c>
    </row>
    <row r="281" spans="1:27" x14ac:dyDescent="0.25">
      <c r="A281" s="15"/>
      <c r="B281" s="20">
        <v>2</v>
      </c>
      <c r="C281" s="6"/>
      <c r="D281" s="48" t="s">
        <v>19</v>
      </c>
      <c r="E281" s="5"/>
      <c r="F281" s="5"/>
      <c r="G281" s="110"/>
      <c r="H281" s="6" t="s">
        <v>30</v>
      </c>
      <c r="I281" s="8"/>
      <c r="J281" s="8"/>
      <c r="K281" s="8"/>
      <c r="L281" s="53"/>
      <c r="M281" s="8"/>
      <c r="N281" s="8"/>
      <c r="O281" s="8"/>
      <c r="P281" s="53"/>
      <c r="Q281" s="8"/>
      <c r="R281" s="8"/>
      <c r="S281" s="8"/>
      <c r="T281" s="53"/>
      <c r="U281" s="8"/>
      <c r="V281" s="8"/>
      <c r="W281" s="8"/>
      <c r="X281" s="55"/>
      <c r="Y281" s="55">
        <f>AVERAGE(Y276,Y272,Y267,Y262)</f>
        <v>8.0415202444614202</v>
      </c>
      <c r="Z281" s="55">
        <f>AVERAGE(Z276,Z272,Z267,Z262)</f>
        <v>74.925515660809779</v>
      </c>
      <c r="AA281" s="15"/>
    </row>
    <row r="282" spans="1:27" x14ac:dyDescent="0.25">
      <c r="A282" s="15"/>
      <c r="B282" s="94">
        <v>3</v>
      </c>
      <c r="C282" s="6"/>
      <c r="D282" s="246" t="s">
        <v>130</v>
      </c>
      <c r="E282" s="5"/>
      <c r="F282" s="5"/>
      <c r="G282" s="110"/>
      <c r="H282" s="263" t="s">
        <v>30</v>
      </c>
      <c r="I282" s="8"/>
      <c r="J282" s="8"/>
      <c r="K282" s="8"/>
      <c r="L282" s="53"/>
      <c r="M282" s="8"/>
      <c r="N282" s="8"/>
      <c r="O282" s="8"/>
      <c r="P282" s="53"/>
      <c r="Q282" s="8"/>
      <c r="R282" s="8"/>
      <c r="S282" s="8"/>
      <c r="T282" s="53"/>
      <c r="U282" s="8"/>
      <c r="V282" s="8"/>
      <c r="W282" s="8"/>
      <c r="X282" s="55"/>
      <c r="Y282" s="255">
        <f>AVERAGE(Y273,Y268,Y263,Y259)</f>
        <v>8.1294117647058819</v>
      </c>
      <c r="Z282" s="255">
        <f>AVERAGE(Z273,Z268,Z263,Z259)</f>
        <v>77.121848739495803</v>
      </c>
      <c r="AA282" s="15"/>
    </row>
    <row r="283" spans="1:27" x14ac:dyDescent="0.25">
      <c r="A283" s="15"/>
      <c r="B283" s="94"/>
      <c r="C283" s="6"/>
      <c r="D283" s="246" t="s">
        <v>153</v>
      </c>
      <c r="E283" s="5"/>
      <c r="F283" s="5"/>
      <c r="G283" s="110"/>
      <c r="H283" s="263" t="s">
        <v>30</v>
      </c>
      <c r="I283" s="8"/>
      <c r="J283" s="8"/>
      <c r="K283" s="8"/>
      <c r="L283" s="53"/>
      <c r="M283" s="8"/>
      <c r="N283" s="8"/>
      <c r="O283" s="8"/>
      <c r="P283" s="53"/>
      <c r="Q283" s="8"/>
      <c r="R283" s="8"/>
      <c r="S283" s="8"/>
      <c r="T283" s="53"/>
      <c r="U283" s="8"/>
      <c r="V283" s="8"/>
      <c r="W283" s="8"/>
      <c r="X283" s="55"/>
      <c r="Y283" s="255">
        <f>AVERAGE(Y269,Y264,Y260,Y258)</f>
        <v>7.9900793650793656</v>
      </c>
      <c r="Z283" s="255">
        <f>AVERAGE(Z269,Z264,Z260,Z258)</f>
        <v>76.825396825396837</v>
      </c>
      <c r="AA283" s="15"/>
    </row>
    <row r="284" spans="1:27" x14ac:dyDescent="0.25">
      <c r="A284" s="15"/>
      <c r="B284" s="94"/>
      <c r="C284" s="6"/>
      <c r="D284" s="48"/>
      <c r="E284" s="5"/>
      <c r="F284" s="5"/>
      <c r="G284" s="110"/>
      <c r="H284" s="6"/>
      <c r="I284" s="8"/>
      <c r="J284" s="8"/>
      <c r="K284" s="8"/>
      <c r="L284" s="53"/>
      <c r="M284" s="8"/>
      <c r="N284" s="8"/>
      <c r="O284" s="8"/>
      <c r="P284" s="53"/>
      <c r="Q284" s="8"/>
      <c r="R284" s="8"/>
      <c r="S284" s="8"/>
      <c r="T284" s="53"/>
      <c r="U284" s="8"/>
      <c r="V284" s="8"/>
      <c r="W284" s="8"/>
      <c r="X284" s="55"/>
      <c r="Y284" s="108">
        <f>Y283-Y282</f>
        <v>-0.13933239962651633</v>
      </c>
      <c r="Z284" s="108">
        <f>Z283-Z282</f>
        <v>-0.29645191409896654</v>
      </c>
      <c r="AA284" s="15"/>
    </row>
    <row r="285" spans="1:27" x14ac:dyDescent="0.25">
      <c r="B285" s="73"/>
      <c r="C285" s="104" t="s">
        <v>67</v>
      </c>
      <c r="D285" s="98" t="s">
        <v>90</v>
      </c>
      <c r="E285" s="100">
        <v>11</v>
      </c>
      <c r="F285" s="100">
        <v>13</v>
      </c>
      <c r="G285" s="67">
        <f t="shared" si="0"/>
        <v>13</v>
      </c>
      <c r="H285" s="104" t="s">
        <v>31</v>
      </c>
      <c r="I285" s="145"/>
      <c r="J285" s="145">
        <v>1</v>
      </c>
      <c r="K285" s="145"/>
      <c r="L285" s="111">
        <f>SUM(I285:K285)*100/G285</f>
        <v>7.6923076923076925</v>
      </c>
      <c r="M285" s="145"/>
      <c r="N285" s="145">
        <v>4</v>
      </c>
      <c r="O285" s="145">
        <v>2</v>
      </c>
      <c r="P285" s="111">
        <f>SUM(M285:O285)*100/G285</f>
        <v>46.153846153846153</v>
      </c>
      <c r="Q285" s="145">
        <v>2</v>
      </c>
      <c r="R285" s="145">
        <v>2</v>
      </c>
      <c r="S285" s="145"/>
      <c r="T285" s="111">
        <f>SUM(Q285:S285)*100/G285</f>
        <v>30.76923076923077</v>
      </c>
      <c r="U285" s="145">
        <v>2</v>
      </c>
      <c r="V285" s="145"/>
      <c r="W285" s="145"/>
      <c r="X285" s="111">
        <f>SUM(U285:W285)*100/G285</f>
        <v>15.384615384615385</v>
      </c>
      <c r="Y285" s="106">
        <f>((1*I285)+(2*J285)+(3*K285)+(4*M285)+(5*N285)+(6*O285)+(7*Q285)+(8*R285)+(9*S285)+(10*U285)+(11*V285)+(12*W285))/G285</f>
        <v>6.4615384615384617</v>
      </c>
      <c r="Z285" s="107">
        <f t="shared" si="5"/>
        <v>46.153846153846153</v>
      </c>
    </row>
    <row r="286" spans="1:27" x14ac:dyDescent="0.25">
      <c r="B286" s="73"/>
      <c r="C286" s="6" t="s">
        <v>67</v>
      </c>
      <c r="D286" s="48" t="s">
        <v>19</v>
      </c>
      <c r="E286" s="5">
        <v>11</v>
      </c>
      <c r="F286" s="5">
        <v>12</v>
      </c>
      <c r="G286" s="4">
        <f t="shared" si="0"/>
        <v>12</v>
      </c>
      <c r="H286" s="6" t="s">
        <v>31</v>
      </c>
      <c r="I286" s="31"/>
      <c r="J286" s="193"/>
      <c r="K286" s="193">
        <v>3</v>
      </c>
      <c r="L286" s="194">
        <f t="shared" si="1"/>
        <v>25</v>
      </c>
      <c r="M286" s="193">
        <v>2</v>
      </c>
      <c r="N286" s="193"/>
      <c r="O286" s="193">
        <v>1</v>
      </c>
      <c r="P286" s="194">
        <f t="shared" si="2"/>
        <v>25</v>
      </c>
      <c r="Q286" s="193">
        <v>3</v>
      </c>
      <c r="R286" s="193">
        <v>2</v>
      </c>
      <c r="S286" s="193"/>
      <c r="T286" s="194">
        <f t="shared" si="3"/>
        <v>41.666666666666664</v>
      </c>
      <c r="U286" s="193">
        <v>1</v>
      </c>
      <c r="V286" s="31"/>
      <c r="W286" s="31"/>
      <c r="X286" s="55">
        <f t="shared" si="6"/>
        <v>8.3333333333333339</v>
      </c>
      <c r="Y286" s="55">
        <f t="shared" si="4"/>
        <v>5.833333333333333</v>
      </c>
      <c r="Z286" s="56">
        <f t="shared" si="5"/>
        <v>50</v>
      </c>
    </row>
    <row r="287" spans="1:27" x14ac:dyDescent="0.25">
      <c r="B287" s="73"/>
      <c r="C287" s="263" t="s">
        <v>67</v>
      </c>
      <c r="D287" s="332" t="s">
        <v>130</v>
      </c>
      <c r="E287" s="332">
        <v>11</v>
      </c>
      <c r="F287" s="332">
        <v>7</v>
      </c>
      <c r="G287" s="67">
        <f t="shared" si="0"/>
        <v>7</v>
      </c>
      <c r="H287" s="263" t="s">
        <v>31</v>
      </c>
      <c r="I287" s="388"/>
      <c r="J287" s="388">
        <v>3</v>
      </c>
      <c r="K287" s="388">
        <v>1</v>
      </c>
      <c r="L287" s="389">
        <f t="shared" si="1"/>
        <v>57.142857142857146</v>
      </c>
      <c r="M287" s="388">
        <v>1</v>
      </c>
      <c r="N287" s="388"/>
      <c r="O287" s="388">
        <v>1</v>
      </c>
      <c r="P287" s="389">
        <f t="shared" si="2"/>
        <v>28.571428571428573</v>
      </c>
      <c r="Q287" s="388">
        <v>1</v>
      </c>
      <c r="R287" s="388"/>
      <c r="S287" s="388"/>
      <c r="T287" s="389">
        <f t="shared" si="3"/>
        <v>14.285714285714286</v>
      </c>
      <c r="U287" s="388"/>
      <c r="V287" s="388"/>
      <c r="W287" s="388"/>
      <c r="X287" s="255">
        <f t="shared" si="6"/>
        <v>0</v>
      </c>
      <c r="Y287" s="255">
        <f t="shared" si="4"/>
        <v>3.7142857142857144</v>
      </c>
      <c r="Z287" s="256">
        <f t="shared" si="5"/>
        <v>14.285714285714286</v>
      </c>
    </row>
    <row r="288" spans="1:27" x14ac:dyDescent="0.25">
      <c r="B288" s="73"/>
      <c r="C288" s="263" t="s">
        <v>65</v>
      </c>
      <c r="D288" s="332" t="s">
        <v>153</v>
      </c>
      <c r="E288" s="332">
        <v>11</v>
      </c>
      <c r="F288" s="332">
        <v>10</v>
      </c>
      <c r="G288" s="67">
        <f t="shared" ref="G288" si="245">I288+J288+K288+M288+N288+O288+Q288+R288+S288+U288+V288+W288</f>
        <v>10</v>
      </c>
      <c r="H288" s="263" t="s">
        <v>31</v>
      </c>
      <c r="I288" s="388"/>
      <c r="J288" s="388"/>
      <c r="K288" s="388">
        <v>1</v>
      </c>
      <c r="L288" s="389">
        <f t="shared" ref="L288" si="246">SUM(I288:K288)*100/F288</f>
        <v>10</v>
      </c>
      <c r="M288" s="388"/>
      <c r="N288" s="388">
        <v>2</v>
      </c>
      <c r="O288" s="388"/>
      <c r="P288" s="389">
        <f t="shared" ref="P288" si="247">SUM(M288:O288)*100/F288</f>
        <v>20</v>
      </c>
      <c r="Q288" s="388">
        <v>1</v>
      </c>
      <c r="R288" s="388">
        <v>1</v>
      </c>
      <c r="S288" s="388">
        <v>2</v>
      </c>
      <c r="T288" s="389">
        <f t="shared" ref="T288" si="248">SUM(Q288:S288)*100/F288</f>
        <v>40</v>
      </c>
      <c r="U288" s="388">
        <v>3</v>
      </c>
      <c r="V288" s="388"/>
      <c r="W288" s="388"/>
      <c r="X288" s="255">
        <f t="shared" ref="X288" si="249">SUM(U288:W288)*100/F288</f>
        <v>30</v>
      </c>
      <c r="Y288" s="255">
        <f t="shared" ref="Y288" si="250">((1*I288)+(2*J288)+(3*K288)+(4*M288)+(5*N288)+(6*O288)+(7*Q288)+(8*R288)+(9*S288)+(10*U288)+(11*V288)+(12*W288))/G288</f>
        <v>7.6</v>
      </c>
      <c r="Z288" s="256">
        <f t="shared" ref="Z288" si="251">T288+X288</f>
        <v>70</v>
      </c>
    </row>
    <row r="289" spans="3:26" x14ac:dyDescent="0.25">
      <c r="C289" s="6"/>
      <c r="D289" s="227"/>
      <c r="E289" s="94"/>
      <c r="F289" s="94"/>
      <c r="G289" s="110"/>
      <c r="H289" s="6"/>
      <c r="I289" s="95"/>
      <c r="J289" s="95"/>
      <c r="K289" s="95"/>
      <c r="L289" s="194"/>
      <c r="M289" s="95"/>
      <c r="N289" s="95"/>
      <c r="O289" s="95"/>
      <c r="P289" s="194"/>
      <c r="Q289" s="95"/>
      <c r="R289" s="95"/>
      <c r="S289" s="95"/>
      <c r="T289" s="194"/>
      <c r="U289" s="95"/>
      <c r="V289" s="95"/>
      <c r="W289" s="95"/>
      <c r="X289" s="55"/>
      <c r="Y289" s="108">
        <f>Y288-Y287</f>
        <v>3.8857142857142852</v>
      </c>
      <c r="Z289" s="108">
        <f>Z288-Z287</f>
        <v>55.714285714285715</v>
      </c>
    </row>
    <row r="290" spans="3:26" ht="45" x14ac:dyDescent="0.25">
      <c r="C290" s="120" t="s">
        <v>118</v>
      </c>
      <c r="D290" s="98" t="s">
        <v>90</v>
      </c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121">
        <f>AVERAGE(Y285,Y280,Y248,Y215,Y210,Y178,Y146,Y109,Y77,Y45)</f>
        <v>6.4713870018870008</v>
      </c>
      <c r="Z290" s="121">
        <f>AVERAGE(Z285,Z280,Z248,Z215,Z210,Z178,Z146,Z109,Z77,Z45)</f>
        <v>49.8524161024161</v>
      </c>
    </row>
    <row r="291" spans="3:26" ht="45" x14ac:dyDescent="0.25">
      <c r="C291" s="24" t="s">
        <v>118</v>
      </c>
      <c r="D291" s="48" t="s">
        <v>19</v>
      </c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143">
        <f t="shared" ref="Y291:Z293" si="252">AVERAGE(Y286,Y281,Y254,Y249,Y216,Y211,Y179,Y147,Y110,Y78,Y46)</f>
        <v>6.4308490172928678</v>
      </c>
      <c r="Z291" s="143">
        <f t="shared" si="252"/>
        <v>48.333109552360902</v>
      </c>
    </row>
    <row r="292" spans="3:26" ht="45" x14ac:dyDescent="0.25">
      <c r="C292" s="270" t="s">
        <v>118</v>
      </c>
      <c r="D292" s="246" t="s">
        <v>130</v>
      </c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265">
        <f t="shared" si="252"/>
        <v>5.3978736949325183</v>
      </c>
      <c r="Z292" s="265">
        <f t="shared" si="252"/>
        <v>34.544605721076316</v>
      </c>
    </row>
    <row r="293" spans="3:26" ht="45" x14ac:dyDescent="0.25">
      <c r="C293" s="270" t="s">
        <v>118</v>
      </c>
      <c r="D293" s="246" t="s">
        <v>153</v>
      </c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265">
        <f>AVERAGE(Y288,Y283,Y256,Y251,Y218,Y213,Y181,Y149,Y112,Y80,Y48)</f>
        <v>6.6431472736018184</v>
      </c>
      <c r="Z293" s="265">
        <f t="shared" si="252"/>
        <v>54.284271284271291</v>
      </c>
    </row>
    <row r="294" spans="3:26" x14ac:dyDescent="0.25"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108">
        <f>Y293-Y292</f>
        <v>1.2452735786693001</v>
      </c>
      <c r="Z294" s="108">
        <f>Z293-Z292</f>
        <v>19.739665563194976</v>
      </c>
    </row>
  </sheetData>
  <mergeCells count="25">
    <mergeCell ref="Y1:Z1"/>
    <mergeCell ref="B2:Z2"/>
    <mergeCell ref="B3:Z3"/>
    <mergeCell ref="B5:Z5"/>
    <mergeCell ref="Q9:T9"/>
    <mergeCell ref="U9:X9"/>
    <mergeCell ref="Y8:Z8"/>
    <mergeCell ref="I9:L9"/>
    <mergeCell ref="M9:P9"/>
    <mergeCell ref="I10:K10"/>
    <mergeCell ref="M10:O10"/>
    <mergeCell ref="B4:Z4"/>
    <mergeCell ref="Q10:S10"/>
    <mergeCell ref="U10:W10"/>
    <mergeCell ref="Y9:Y11"/>
    <mergeCell ref="Z9:Z11"/>
    <mergeCell ref="B7:Z7"/>
    <mergeCell ref="B8:B11"/>
    <mergeCell ref="C8:C11"/>
    <mergeCell ref="D8:D11"/>
    <mergeCell ref="E8:E11"/>
    <mergeCell ref="F8:F11"/>
    <mergeCell ref="G8:G11"/>
    <mergeCell ref="H8:H11"/>
    <mergeCell ref="I8:X8"/>
  </mergeCells>
  <pageMargins left="0.25" right="0.25" top="0.75" bottom="0.75" header="0.3" footer="0.3"/>
  <pageSetup paperSize="9" scale="21" fitToWidth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359"/>
  <sheetViews>
    <sheetView tabSelected="1" topLeftCell="A37" zoomScaleNormal="100" workbookViewId="0">
      <selection activeCell="W54" sqref="W54"/>
    </sheetView>
  </sheetViews>
  <sheetFormatPr defaultRowHeight="15" x14ac:dyDescent="0.25"/>
  <cols>
    <col min="1" max="1" width="5.140625" customWidth="1"/>
    <col min="2" max="2" width="4.42578125" customWidth="1"/>
    <col min="3" max="3" width="16.140625" customWidth="1"/>
    <col min="4" max="4" width="12.28515625" customWidth="1"/>
    <col min="5" max="5" width="5.7109375" customWidth="1"/>
    <col min="6" max="6" width="6.28515625" customWidth="1"/>
    <col min="7" max="7" width="6" customWidth="1"/>
    <col min="8" max="8" width="13.7109375" customWidth="1"/>
    <col min="9" max="9" width="4" customWidth="1"/>
    <col min="10" max="10" width="4.28515625" customWidth="1"/>
    <col min="11" max="11" width="3.85546875" customWidth="1"/>
    <col min="12" max="12" width="6.85546875" customWidth="1"/>
    <col min="13" max="14" width="4.140625" customWidth="1"/>
    <col min="15" max="15" width="3.85546875" customWidth="1"/>
    <col min="16" max="16" width="7" customWidth="1"/>
    <col min="17" max="17" width="4.42578125" customWidth="1"/>
    <col min="18" max="18" width="4.28515625" customWidth="1"/>
    <col min="19" max="19" width="4" customWidth="1"/>
    <col min="20" max="20" width="7.140625" customWidth="1"/>
    <col min="21" max="21" width="4.5703125" customWidth="1"/>
    <col min="22" max="22" width="4.42578125" customWidth="1"/>
    <col min="23" max="23" width="4.28515625" customWidth="1"/>
    <col min="24" max="24" width="7" customWidth="1"/>
    <col min="25" max="25" width="10.5703125" customWidth="1"/>
  </cols>
  <sheetData>
    <row r="1" spans="2:26" x14ac:dyDescent="0.25">
      <c r="B1" s="1"/>
      <c r="Y1" s="491" t="s">
        <v>32</v>
      </c>
      <c r="Z1" s="491"/>
    </row>
    <row r="2" spans="2:26" x14ac:dyDescent="0.25">
      <c r="B2" s="492" t="s">
        <v>149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</row>
    <row r="3" spans="2:26" x14ac:dyDescent="0.25">
      <c r="B3" s="494" t="s">
        <v>150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spans="2:26" x14ac:dyDescent="0.25">
      <c r="B4" s="484" t="s">
        <v>2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2:26" ht="30" customHeight="1" x14ac:dyDescent="0.25">
      <c r="B5" s="484" t="s">
        <v>81</v>
      </c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spans="2:26" ht="14.25" customHeight="1" x14ac:dyDescent="0.25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</row>
    <row r="7" spans="2:26" ht="18.75" customHeight="1" x14ac:dyDescent="0.25">
      <c r="B7" s="485" t="s">
        <v>3</v>
      </c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</row>
    <row r="8" spans="2:26" ht="15.75" customHeight="1" x14ac:dyDescent="0.25"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</row>
    <row r="9" spans="2:26" x14ac:dyDescent="0.25">
      <c r="B9" s="483" t="s">
        <v>4</v>
      </c>
      <c r="C9" s="483" t="s">
        <v>5</v>
      </c>
      <c r="D9" s="486" t="s">
        <v>6</v>
      </c>
      <c r="E9" s="488" t="s">
        <v>7</v>
      </c>
      <c r="F9" s="483" t="s">
        <v>8</v>
      </c>
      <c r="G9" s="489" t="s">
        <v>9</v>
      </c>
      <c r="H9" s="483" t="s">
        <v>10</v>
      </c>
      <c r="I9" s="488" t="s">
        <v>11</v>
      </c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3" t="s">
        <v>127</v>
      </c>
      <c r="Z9" s="498"/>
    </row>
    <row r="10" spans="2:26" x14ac:dyDescent="0.25">
      <c r="B10" s="483"/>
      <c r="C10" s="483"/>
      <c r="D10" s="496"/>
      <c r="E10" s="488"/>
      <c r="F10" s="483"/>
      <c r="G10" s="497"/>
      <c r="H10" s="483"/>
      <c r="I10" s="488" t="s">
        <v>12</v>
      </c>
      <c r="J10" s="488"/>
      <c r="K10" s="488"/>
      <c r="L10" s="488"/>
      <c r="M10" s="488" t="s">
        <v>13</v>
      </c>
      <c r="N10" s="488"/>
      <c r="O10" s="488"/>
      <c r="P10" s="488"/>
      <c r="Q10" s="488" t="s">
        <v>14</v>
      </c>
      <c r="R10" s="488"/>
      <c r="S10" s="488"/>
      <c r="T10" s="488"/>
      <c r="U10" s="488" t="s">
        <v>15</v>
      </c>
      <c r="V10" s="488"/>
      <c r="W10" s="488"/>
      <c r="X10" s="488"/>
      <c r="Y10" s="483" t="s">
        <v>33</v>
      </c>
      <c r="Z10" s="483" t="s">
        <v>17</v>
      </c>
    </row>
    <row r="11" spans="2:26" ht="15" customHeight="1" x14ac:dyDescent="0.25">
      <c r="B11" s="483"/>
      <c r="C11" s="483"/>
      <c r="D11" s="496"/>
      <c r="E11" s="488"/>
      <c r="F11" s="483"/>
      <c r="G11" s="497"/>
      <c r="H11" s="483"/>
      <c r="I11" s="483" t="s">
        <v>16</v>
      </c>
      <c r="J11" s="483"/>
      <c r="K11" s="483"/>
      <c r="L11" s="68"/>
      <c r="M11" s="483" t="s">
        <v>16</v>
      </c>
      <c r="N11" s="483"/>
      <c r="O11" s="483"/>
      <c r="P11" s="68"/>
      <c r="Q11" s="483" t="s">
        <v>16</v>
      </c>
      <c r="R11" s="483"/>
      <c r="S11" s="483"/>
      <c r="T11" s="68"/>
      <c r="U11" s="483" t="s">
        <v>16</v>
      </c>
      <c r="V11" s="483"/>
      <c r="W11" s="483"/>
      <c r="X11" s="68"/>
      <c r="Y11" s="483"/>
      <c r="Z11" s="483"/>
    </row>
    <row r="12" spans="2:26" x14ac:dyDescent="0.25">
      <c r="B12" s="483"/>
      <c r="C12" s="483"/>
      <c r="D12" s="496"/>
      <c r="E12" s="488"/>
      <c r="F12" s="483"/>
      <c r="G12" s="497"/>
      <c r="H12" s="483"/>
      <c r="I12" s="66">
        <v>1</v>
      </c>
      <c r="J12" s="66">
        <v>2</v>
      </c>
      <c r="K12" s="68">
        <v>3</v>
      </c>
      <c r="L12" s="68" t="s">
        <v>18</v>
      </c>
      <c r="M12" s="66">
        <v>4</v>
      </c>
      <c r="N12" s="66">
        <v>5</v>
      </c>
      <c r="O12" s="68">
        <v>6</v>
      </c>
      <c r="P12" s="68" t="s">
        <v>18</v>
      </c>
      <c r="Q12" s="66">
        <v>7</v>
      </c>
      <c r="R12" s="66">
        <v>8</v>
      </c>
      <c r="S12" s="68">
        <v>9</v>
      </c>
      <c r="T12" s="68" t="s">
        <v>18</v>
      </c>
      <c r="U12" s="66">
        <v>10</v>
      </c>
      <c r="V12" s="66">
        <v>11</v>
      </c>
      <c r="W12" s="68">
        <v>12</v>
      </c>
      <c r="X12" s="68" t="s">
        <v>18</v>
      </c>
      <c r="Y12" s="483"/>
      <c r="Z12" s="483"/>
    </row>
    <row r="13" spans="2:26" x14ac:dyDescent="0.25">
      <c r="B13" s="390">
        <v>1</v>
      </c>
      <c r="C13" s="390" t="s">
        <v>62</v>
      </c>
      <c r="D13" s="433" t="s">
        <v>153</v>
      </c>
      <c r="E13" s="392">
        <v>2</v>
      </c>
      <c r="F13" s="390">
        <v>18</v>
      </c>
      <c r="G13" s="80">
        <f t="shared" ref="G13:G339" si="0">I13+J13+K13+M13+N13+O13+Q13+R13+S13+U13+V13+W13</f>
        <v>18</v>
      </c>
      <c r="H13" s="358" t="s">
        <v>77</v>
      </c>
      <c r="I13" s="390"/>
      <c r="J13" s="390"/>
      <c r="K13" s="392">
        <v>2</v>
      </c>
      <c r="L13" s="334">
        <f t="shared" ref="L13:L322" si="1">SUM(I13:K13)*100/F13</f>
        <v>11.111111111111111</v>
      </c>
      <c r="M13" s="390">
        <v>1</v>
      </c>
      <c r="N13" s="390">
        <v>1</v>
      </c>
      <c r="O13" s="392">
        <v>3</v>
      </c>
      <c r="P13" s="334">
        <f t="shared" ref="P13:P322" si="2">SUM(M13:O13)*100/F13</f>
        <v>27.777777777777779</v>
      </c>
      <c r="Q13" s="390">
        <v>2</v>
      </c>
      <c r="R13" s="390">
        <v>3</v>
      </c>
      <c r="S13" s="392">
        <v>3</v>
      </c>
      <c r="T13" s="334">
        <f t="shared" ref="T13:T322" si="3">SUM(Q13:S13)*100/F13</f>
        <v>44.444444444444443</v>
      </c>
      <c r="U13" s="390">
        <v>3</v>
      </c>
      <c r="V13" s="390"/>
      <c r="W13" s="392"/>
      <c r="X13" s="334">
        <f t="shared" ref="X13:X322" si="4">SUM(U13:W13)*100/F13</f>
        <v>16.666666666666668</v>
      </c>
      <c r="Y13" s="335">
        <f t="shared" ref="Y13:Y322" si="5">((1*I13)+(2*J13)+(3*K13)+(4*M13)+(5*N13)+(6*O13)+(7*Q13)+(8*R13)+(9*S13)+(10*U13)+(11*V13)+(12*W13))/G13</f>
        <v>7.1111111111111107</v>
      </c>
      <c r="Z13" s="336">
        <f t="shared" ref="Z13:Z322" si="6">T13+X13</f>
        <v>61.111111111111114</v>
      </c>
    </row>
    <row r="14" spans="2:26" x14ac:dyDescent="0.25">
      <c r="B14" s="219">
        <v>2</v>
      </c>
      <c r="C14" s="358" t="s">
        <v>126</v>
      </c>
      <c r="D14" s="359" t="s">
        <v>130</v>
      </c>
      <c r="E14" s="330">
        <v>2</v>
      </c>
      <c r="F14" s="360">
        <v>17</v>
      </c>
      <c r="G14" s="80">
        <f t="shared" si="0"/>
        <v>17</v>
      </c>
      <c r="H14" s="358" t="s">
        <v>77</v>
      </c>
      <c r="I14" s="361"/>
      <c r="J14" s="361"/>
      <c r="K14" s="327"/>
      <c r="L14" s="334">
        <f t="shared" si="1"/>
        <v>0</v>
      </c>
      <c r="M14" s="361"/>
      <c r="N14" s="362">
        <v>2</v>
      </c>
      <c r="O14" s="363">
        <v>1</v>
      </c>
      <c r="P14" s="334">
        <f t="shared" si="2"/>
        <v>17.647058823529413</v>
      </c>
      <c r="Q14" s="362">
        <v>6</v>
      </c>
      <c r="R14" s="362">
        <v>1</v>
      </c>
      <c r="S14" s="363">
        <v>3</v>
      </c>
      <c r="T14" s="334">
        <f t="shared" si="3"/>
        <v>58.823529411764703</v>
      </c>
      <c r="U14" s="362">
        <v>4</v>
      </c>
      <c r="V14" s="361"/>
      <c r="W14" s="327"/>
      <c r="X14" s="334">
        <f t="shared" si="4"/>
        <v>23.529411764705884</v>
      </c>
      <c r="Y14" s="335">
        <f t="shared" si="5"/>
        <v>7.8235294117647056</v>
      </c>
      <c r="Z14" s="336">
        <f t="shared" si="6"/>
        <v>82.35294117647058</v>
      </c>
    </row>
    <row r="15" spans="2:26" x14ac:dyDescent="0.25">
      <c r="B15" s="390"/>
      <c r="C15" s="358" t="s">
        <v>126</v>
      </c>
      <c r="D15" s="434" t="s">
        <v>153</v>
      </c>
      <c r="E15" s="330">
        <v>3</v>
      </c>
      <c r="F15" s="360">
        <v>18</v>
      </c>
      <c r="G15" s="80">
        <f t="shared" si="0"/>
        <v>18</v>
      </c>
      <c r="H15" s="358" t="s">
        <v>77</v>
      </c>
      <c r="I15" s="361"/>
      <c r="J15" s="361"/>
      <c r="K15" s="327"/>
      <c r="L15" s="334">
        <f t="shared" si="1"/>
        <v>0</v>
      </c>
      <c r="M15" s="361">
        <v>1</v>
      </c>
      <c r="N15" s="362">
        <v>1</v>
      </c>
      <c r="O15" s="363">
        <v>3</v>
      </c>
      <c r="P15" s="334">
        <f t="shared" si="2"/>
        <v>27.777777777777779</v>
      </c>
      <c r="Q15" s="362">
        <v>4</v>
      </c>
      <c r="R15" s="362">
        <v>4</v>
      </c>
      <c r="S15" s="363">
        <v>1</v>
      </c>
      <c r="T15" s="334">
        <f t="shared" si="3"/>
        <v>50</v>
      </c>
      <c r="U15" s="362">
        <v>4</v>
      </c>
      <c r="V15" s="361"/>
      <c r="W15" s="327"/>
      <c r="X15" s="334">
        <f t="shared" si="4"/>
        <v>22.222222222222221</v>
      </c>
      <c r="Y15" s="335">
        <f t="shared" si="5"/>
        <v>7.5555555555555554</v>
      </c>
      <c r="Z15" s="336">
        <f t="shared" si="6"/>
        <v>72.222222222222229</v>
      </c>
    </row>
    <row r="16" spans="2:26" x14ac:dyDescent="0.25">
      <c r="B16" s="390"/>
      <c r="C16" s="396"/>
      <c r="D16" s="422"/>
      <c r="E16" s="435"/>
      <c r="F16" s="436"/>
      <c r="G16" s="156"/>
      <c r="H16" s="396"/>
      <c r="I16" s="400"/>
      <c r="J16" s="400"/>
      <c r="K16" s="401"/>
      <c r="L16" s="173"/>
      <c r="M16" s="400"/>
      <c r="N16" s="404"/>
      <c r="O16" s="403"/>
      <c r="P16" s="173"/>
      <c r="Q16" s="404"/>
      <c r="R16" s="404"/>
      <c r="S16" s="403"/>
      <c r="T16" s="173"/>
      <c r="U16" s="404"/>
      <c r="V16" s="400"/>
      <c r="W16" s="401"/>
      <c r="X16" s="173"/>
      <c r="Y16" s="162">
        <f>Y15-Y14</f>
        <v>-0.26797385620915026</v>
      </c>
      <c r="Z16" s="162">
        <f>Z15-Z14</f>
        <v>-10.130718954248351</v>
      </c>
    </row>
    <row r="17" spans="2:26" x14ac:dyDescent="0.25">
      <c r="B17" s="77">
        <v>3</v>
      </c>
      <c r="C17" s="78" t="s">
        <v>76</v>
      </c>
      <c r="D17" s="48" t="s">
        <v>19</v>
      </c>
      <c r="E17" s="79">
        <v>2</v>
      </c>
      <c r="F17" s="77">
        <v>22</v>
      </c>
      <c r="G17" s="80">
        <f t="shared" si="0"/>
        <v>22</v>
      </c>
      <c r="H17" s="78" t="s">
        <v>77</v>
      </c>
      <c r="I17" s="66"/>
      <c r="J17" s="66"/>
      <c r="K17" s="79">
        <v>2</v>
      </c>
      <c r="L17" s="81">
        <f t="shared" si="1"/>
        <v>9.0909090909090917</v>
      </c>
      <c r="M17" s="82"/>
      <c r="N17" s="82">
        <v>3</v>
      </c>
      <c r="O17" s="83">
        <v>4</v>
      </c>
      <c r="P17" s="81">
        <f t="shared" si="2"/>
        <v>31.818181818181817</v>
      </c>
      <c r="Q17" s="82">
        <v>2</v>
      </c>
      <c r="R17" s="82">
        <v>5</v>
      </c>
      <c r="S17" s="83">
        <v>2</v>
      </c>
      <c r="T17" s="81">
        <f t="shared" si="3"/>
        <v>40.909090909090907</v>
      </c>
      <c r="U17" s="82">
        <v>2</v>
      </c>
      <c r="V17" s="82">
        <v>2</v>
      </c>
      <c r="W17" s="31"/>
      <c r="X17" s="81">
        <f t="shared" si="4"/>
        <v>18.181818181818183</v>
      </c>
      <c r="Y17" s="84">
        <f t="shared" si="5"/>
        <v>7.2272727272727275</v>
      </c>
      <c r="Z17" s="85">
        <f t="shared" si="6"/>
        <v>59.090909090909093</v>
      </c>
    </row>
    <row r="18" spans="2:26" x14ac:dyDescent="0.25">
      <c r="B18" s="220"/>
      <c r="C18" s="357" t="s">
        <v>76</v>
      </c>
      <c r="D18" s="246" t="s">
        <v>130</v>
      </c>
      <c r="E18" s="337">
        <v>3</v>
      </c>
      <c r="F18" s="364">
        <v>21</v>
      </c>
      <c r="G18" s="80">
        <f t="shared" si="0"/>
        <v>21</v>
      </c>
      <c r="H18" s="358" t="s">
        <v>77</v>
      </c>
      <c r="I18" s="361"/>
      <c r="J18" s="361"/>
      <c r="K18" s="337">
        <v>1</v>
      </c>
      <c r="L18" s="334">
        <f t="shared" si="1"/>
        <v>4.7619047619047619</v>
      </c>
      <c r="M18" s="364">
        <v>1</v>
      </c>
      <c r="N18" s="364"/>
      <c r="O18" s="337">
        <v>5</v>
      </c>
      <c r="P18" s="334">
        <f t="shared" si="2"/>
        <v>28.571428571428573</v>
      </c>
      <c r="Q18" s="364">
        <v>5</v>
      </c>
      <c r="R18" s="364">
        <v>3</v>
      </c>
      <c r="S18" s="337">
        <v>3</v>
      </c>
      <c r="T18" s="334">
        <f t="shared" si="3"/>
        <v>52.38095238095238</v>
      </c>
      <c r="U18" s="364">
        <v>2</v>
      </c>
      <c r="V18" s="364">
        <v>1</v>
      </c>
      <c r="W18" s="327"/>
      <c r="X18" s="334">
        <f t="shared" si="4"/>
        <v>14.285714285714286</v>
      </c>
      <c r="Y18" s="335">
        <f t="shared" si="5"/>
        <v>7.333333333333333</v>
      </c>
      <c r="Z18" s="336">
        <f t="shared" si="6"/>
        <v>66.666666666666671</v>
      </c>
    </row>
    <row r="19" spans="2:26" x14ac:dyDescent="0.25">
      <c r="B19" s="393"/>
      <c r="C19" s="357" t="s">
        <v>76</v>
      </c>
      <c r="D19" s="246" t="s">
        <v>153</v>
      </c>
      <c r="E19" s="337">
        <v>4</v>
      </c>
      <c r="F19" s="364">
        <v>21</v>
      </c>
      <c r="G19" s="80">
        <f t="shared" si="0"/>
        <v>21</v>
      </c>
      <c r="H19" s="358" t="s">
        <v>77</v>
      </c>
      <c r="I19" s="361"/>
      <c r="J19" s="361"/>
      <c r="K19" s="337">
        <v>2</v>
      </c>
      <c r="L19" s="334">
        <f t="shared" si="1"/>
        <v>9.5238095238095237</v>
      </c>
      <c r="M19" s="364"/>
      <c r="N19" s="364">
        <v>1</v>
      </c>
      <c r="O19" s="337">
        <v>4</v>
      </c>
      <c r="P19" s="334">
        <f t="shared" si="2"/>
        <v>23.80952380952381</v>
      </c>
      <c r="Q19" s="364">
        <v>4</v>
      </c>
      <c r="R19" s="364">
        <v>2</v>
      </c>
      <c r="S19" s="337">
        <v>4</v>
      </c>
      <c r="T19" s="334">
        <f t="shared" si="3"/>
        <v>47.61904761904762</v>
      </c>
      <c r="U19" s="364">
        <v>2</v>
      </c>
      <c r="V19" s="364">
        <v>2</v>
      </c>
      <c r="W19" s="327"/>
      <c r="X19" s="334">
        <f t="shared" si="4"/>
        <v>19.047619047619047</v>
      </c>
      <c r="Y19" s="335">
        <f t="shared" si="5"/>
        <v>7.4761904761904763</v>
      </c>
      <c r="Z19" s="336">
        <f t="shared" si="6"/>
        <v>66.666666666666671</v>
      </c>
    </row>
    <row r="20" spans="2:26" x14ac:dyDescent="0.25">
      <c r="B20" s="231"/>
      <c r="C20" s="78"/>
      <c r="D20" s="48"/>
      <c r="E20" s="79"/>
      <c r="F20" s="231"/>
      <c r="G20" s="80"/>
      <c r="H20" s="223"/>
      <c r="I20" s="229"/>
      <c r="J20" s="229"/>
      <c r="K20" s="79"/>
      <c r="L20" s="81"/>
      <c r="M20" s="230"/>
      <c r="N20" s="230"/>
      <c r="O20" s="83"/>
      <c r="P20" s="81"/>
      <c r="Q20" s="230"/>
      <c r="R20" s="230"/>
      <c r="S20" s="83"/>
      <c r="T20" s="81"/>
      <c r="U20" s="230"/>
      <c r="V20" s="230"/>
      <c r="W20" s="31"/>
      <c r="X20" s="81"/>
      <c r="Y20" s="162">
        <f>Y19-Y18</f>
        <v>0.14285714285714324</v>
      </c>
      <c r="Z20" s="162">
        <f>Z19-Z18</f>
        <v>0</v>
      </c>
    </row>
    <row r="21" spans="2:26" x14ac:dyDescent="0.25">
      <c r="B21" s="195">
        <v>4</v>
      </c>
      <c r="C21" s="164" t="s">
        <v>58</v>
      </c>
      <c r="D21" s="98" t="s">
        <v>90</v>
      </c>
      <c r="E21" s="100">
        <v>2</v>
      </c>
      <c r="F21" s="100">
        <v>10</v>
      </c>
      <c r="G21" s="80">
        <f t="shared" ref="G21" si="7">I21+J21+K21+M21+N21+O21+Q21+R21+S21+U21+V21+W21</f>
        <v>10</v>
      </c>
      <c r="H21" s="104" t="s">
        <v>34</v>
      </c>
      <c r="I21" s="147"/>
      <c r="J21" s="147"/>
      <c r="K21" s="147"/>
      <c r="L21" s="150">
        <f>SUM(I21:K21)*100/G21</f>
        <v>0</v>
      </c>
      <c r="M21" s="147">
        <v>1</v>
      </c>
      <c r="N21" s="147"/>
      <c r="O21" s="147">
        <v>1</v>
      </c>
      <c r="P21" s="150">
        <f>SUM(M21:O21)*100/G21</f>
        <v>20</v>
      </c>
      <c r="Q21" s="147">
        <v>1</v>
      </c>
      <c r="R21" s="147">
        <v>3</v>
      </c>
      <c r="S21" s="147">
        <v>1</v>
      </c>
      <c r="T21" s="150">
        <f>SUM(Q21:S21)*100/G21</f>
        <v>50</v>
      </c>
      <c r="U21" s="147">
        <v>3</v>
      </c>
      <c r="V21" s="147"/>
      <c r="W21" s="147"/>
      <c r="X21" s="150">
        <f>SUM(U21:W21)*100/G21</f>
        <v>30</v>
      </c>
      <c r="Y21" s="158">
        <f t="shared" ref="Y21" si="8">((1*I21)+(2*J21)+(3*K21)+(4*M21)+(5*N21)+(6*O21)+(7*Q21)+(8*R21)+(9*S21)+(10*U21)+(11*V21)+(12*W21))/G21</f>
        <v>8</v>
      </c>
      <c r="Z21" s="159">
        <f t="shared" ref="Z21" si="9">T21+X21</f>
        <v>80</v>
      </c>
    </row>
    <row r="22" spans="2:26" x14ac:dyDescent="0.25">
      <c r="B22" s="79"/>
      <c r="C22" s="86" t="s">
        <v>58</v>
      </c>
      <c r="D22" s="48" t="s">
        <v>19</v>
      </c>
      <c r="E22" s="79">
        <v>3</v>
      </c>
      <c r="F22" s="79">
        <v>10</v>
      </c>
      <c r="G22" s="80">
        <f t="shared" si="0"/>
        <v>10</v>
      </c>
      <c r="H22" s="86" t="s">
        <v>34</v>
      </c>
      <c r="I22" s="88"/>
      <c r="J22" s="88"/>
      <c r="K22" s="88"/>
      <c r="L22" s="81">
        <f t="shared" si="1"/>
        <v>0</v>
      </c>
      <c r="M22" s="88">
        <v>1</v>
      </c>
      <c r="N22" s="88">
        <v>1</v>
      </c>
      <c r="O22" s="88"/>
      <c r="P22" s="81">
        <f t="shared" si="2"/>
        <v>20</v>
      </c>
      <c r="Q22" s="88">
        <v>2</v>
      </c>
      <c r="R22" s="88">
        <v>2</v>
      </c>
      <c r="S22" s="88">
        <v>1</v>
      </c>
      <c r="T22" s="81">
        <f t="shared" si="3"/>
        <v>50</v>
      </c>
      <c r="U22" s="88">
        <v>2</v>
      </c>
      <c r="V22" s="88">
        <v>1</v>
      </c>
      <c r="W22" s="88"/>
      <c r="X22" s="81">
        <f t="shared" si="4"/>
        <v>30</v>
      </c>
      <c r="Y22" s="84">
        <f t="shared" si="5"/>
        <v>7.9</v>
      </c>
      <c r="Z22" s="85">
        <f t="shared" si="6"/>
        <v>80</v>
      </c>
    </row>
    <row r="23" spans="2:26" x14ac:dyDescent="0.25">
      <c r="B23" s="79"/>
      <c r="C23" s="331" t="s">
        <v>58</v>
      </c>
      <c r="D23" s="246" t="s">
        <v>130</v>
      </c>
      <c r="E23" s="337">
        <v>4</v>
      </c>
      <c r="F23" s="337">
        <v>10</v>
      </c>
      <c r="G23" s="80">
        <f t="shared" si="0"/>
        <v>10</v>
      </c>
      <c r="H23" s="340" t="s">
        <v>77</v>
      </c>
      <c r="I23" s="338"/>
      <c r="J23" s="338"/>
      <c r="K23" s="338"/>
      <c r="L23" s="334">
        <f t="shared" si="1"/>
        <v>0</v>
      </c>
      <c r="M23" s="338">
        <v>1</v>
      </c>
      <c r="N23" s="338"/>
      <c r="O23" s="338">
        <v>1</v>
      </c>
      <c r="P23" s="334">
        <f t="shared" si="2"/>
        <v>20</v>
      </c>
      <c r="Q23" s="338">
        <v>1</v>
      </c>
      <c r="R23" s="338">
        <v>3</v>
      </c>
      <c r="S23" s="338">
        <v>2</v>
      </c>
      <c r="T23" s="334">
        <f t="shared" si="3"/>
        <v>60</v>
      </c>
      <c r="U23" s="338">
        <v>2</v>
      </c>
      <c r="V23" s="338"/>
      <c r="W23" s="338"/>
      <c r="X23" s="334">
        <f t="shared" si="4"/>
        <v>20</v>
      </c>
      <c r="Y23" s="335">
        <f t="shared" si="5"/>
        <v>7.9</v>
      </c>
      <c r="Z23" s="336">
        <f t="shared" si="6"/>
        <v>80</v>
      </c>
    </row>
    <row r="24" spans="2:26" x14ac:dyDescent="0.25">
      <c r="B24" s="79"/>
      <c r="C24" s="351" t="s">
        <v>69</v>
      </c>
      <c r="D24" s="246" t="s">
        <v>153</v>
      </c>
      <c r="E24" s="337">
        <v>5</v>
      </c>
      <c r="F24" s="337">
        <v>10</v>
      </c>
      <c r="G24" s="80">
        <f t="shared" si="0"/>
        <v>10</v>
      </c>
      <c r="H24" s="340" t="s">
        <v>77</v>
      </c>
      <c r="I24" s="338"/>
      <c r="J24" s="338"/>
      <c r="K24" s="338">
        <v>1</v>
      </c>
      <c r="L24" s="334">
        <f t="shared" si="1"/>
        <v>10</v>
      </c>
      <c r="M24" s="338">
        <v>1</v>
      </c>
      <c r="N24" s="338">
        <v>1</v>
      </c>
      <c r="O24" s="338">
        <v>2</v>
      </c>
      <c r="P24" s="334">
        <f t="shared" si="2"/>
        <v>40</v>
      </c>
      <c r="Q24" s="338"/>
      <c r="R24" s="338">
        <v>3</v>
      </c>
      <c r="S24" s="338">
        <v>2</v>
      </c>
      <c r="T24" s="334">
        <f t="shared" si="3"/>
        <v>50</v>
      </c>
      <c r="U24" s="338"/>
      <c r="V24" s="338"/>
      <c r="W24" s="338"/>
      <c r="X24" s="334">
        <f t="shared" si="4"/>
        <v>0</v>
      </c>
      <c r="Y24" s="335">
        <f t="shared" si="5"/>
        <v>6.6</v>
      </c>
      <c r="Z24" s="336">
        <f t="shared" si="6"/>
        <v>50</v>
      </c>
    </row>
    <row r="25" spans="2:26" x14ac:dyDescent="0.25">
      <c r="B25" s="79"/>
      <c r="C25" s="86"/>
      <c r="D25" s="48"/>
      <c r="E25" s="79"/>
      <c r="F25" s="79"/>
      <c r="G25" s="80"/>
      <c r="H25" s="86"/>
      <c r="I25" s="88"/>
      <c r="J25" s="88"/>
      <c r="K25" s="88"/>
      <c r="L25" s="81"/>
      <c r="M25" s="88"/>
      <c r="N25" s="88"/>
      <c r="O25" s="88"/>
      <c r="P25" s="81"/>
      <c r="Q25" s="88"/>
      <c r="R25" s="88"/>
      <c r="S25" s="88"/>
      <c r="T25" s="81"/>
      <c r="U25" s="88"/>
      <c r="V25" s="88"/>
      <c r="W25" s="88"/>
      <c r="X25" s="81"/>
      <c r="Y25" s="162">
        <f>Y24-Y23</f>
        <v>-1.3000000000000007</v>
      </c>
      <c r="Z25" s="162">
        <f>Z24-Z23</f>
        <v>-30</v>
      </c>
    </row>
    <row r="26" spans="2:26" x14ac:dyDescent="0.25">
      <c r="B26" s="79">
        <v>5</v>
      </c>
      <c r="C26" s="104" t="s">
        <v>62</v>
      </c>
      <c r="D26" s="98" t="s">
        <v>90</v>
      </c>
      <c r="E26" s="100">
        <v>3</v>
      </c>
      <c r="F26" s="100">
        <v>18</v>
      </c>
      <c r="G26" s="80">
        <f t="shared" si="0"/>
        <v>18</v>
      </c>
      <c r="H26" s="104" t="s">
        <v>34</v>
      </c>
      <c r="I26" s="147"/>
      <c r="J26" s="147"/>
      <c r="K26" s="147"/>
      <c r="L26" s="150">
        <f>SUM(I26:K26)*100/G26</f>
        <v>0</v>
      </c>
      <c r="M26" s="147"/>
      <c r="N26" s="147"/>
      <c r="O26" s="147">
        <v>2</v>
      </c>
      <c r="P26" s="150">
        <f>SUM(M26:O26)*100/G26</f>
        <v>11.111111111111111</v>
      </c>
      <c r="Q26" s="147">
        <v>5</v>
      </c>
      <c r="R26" s="147">
        <v>4</v>
      </c>
      <c r="S26" s="147">
        <v>4</v>
      </c>
      <c r="T26" s="150">
        <f>SUM(Q26:S26)*100/G26</f>
        <v>72.222222222222229</v>
      </c>
      <c r="U26" s="147">
        <v>3</v>
      </c>
      <c r="V26" s="147"/>
      <c r="W26" s="147"/>
      <c r="X26" s="150">
        <f>SUM(U26:W26)*100/G26</f>
        <v>16.666666666666668</v>
      </c>
      <c r="Y26" s="158">
        <f t="shared" si="5"/>
        <v>8.0555555555555554</v>
      </c>
      <c r="Z26" s="159">
        <f t="shared" si="6"/>
        <v>88.8888888888889</v>
      </c>
    </row>
    <row r="27" spans="2:26" x14ac:dyDescent="0.25">
      <c r="B27" s="79"/>
      <c r="C27" s="86" t="s">
        <v>62</v>
      </c>
      <c r="D27" s="48" t="s">
        <v>19</v>
      </c>
      <c r="E27" s="79">
        <v>4</v>
      </c>
      <c r="F27" s="79">
        <v>17</v>
      </c>
      <c r="G27" s="80">
        <f t="shared" si="0"/>
        <v>17</v>
      </c>
      <c r="H27" s="86" t="s">
        <v>34</v>
      </c>
      <c r="I27" s="88"/>
      <c r="J27" s="88"/>
      <c r="K27" s="88"/>
      <c r="L27" s="81">
        <f t="shared" si="1"/>
        <v>0</v>
      </c>
      <c r="M27" s="88"/>
      <c r="N27" s="88">
        <v>1</v>
      </c>
      <c r="O27" s="88">
        <v>2</v>
      </c>
      <c r="P27" s="81">
        <f t="shared" si="2"/>
        <v>17.647058823529413</v>
      </c>
      <c r="Q27" s="88">
        <v>4</v>
      </c>
      <c r="R27" s="88">
        <v>4</v>
      </c>
      <c r="S27" s="88">
        <v>2</v>
      </c>
      <c r="T27" s="81">
        <f t="shared" si="3"/>
        <v>58.823529411764703</v>
      </c>
      <c r="U27" s="88">
        <v>2</v>
      </c>
      <c r="V27" s="88">
        <v>2</v>
      </c>
      <c r="W27" s="88"/>
      <c r="X27" s="81">
        <f t="shared" si="4"/>
        <v>23.529411764705884</v>
      </c>
      <c r="Y27" s="84">
        <f t="shared" si="5"/>
        <v>8.0588235294117645</v>
      </c>
      <c r="Z27" s="85">
        <f t="shared" si="6"/>
        <v>82.35294117647058</v>
      </c>
    </row>
    <row r="28" spans="2:26" x14ac:dyDescent="0.25">
      <c r="B28" s="79"/>
      <c r="C28" s="351" t="s">
        <v>70</v>
      </c>
      <c r="D28" s="246" t="s">
        <v>130</v>
      </c>
      <c r="E28" s="337">
        <v>5</v>
      </c>
      <c r="F28" s="337">
        <v>17</v>
      </c>
      <c r="G28" s="80">
        <f t="shared" si="0"/>
        <v>17</v>
      </c>
      <c r="H28" s="340" t="s">
        <v>34</v>
      </c>
      <c r="I28" s="338"/>
      <c r="J28" s="338"/>
      <c r="K28" s="338"/>
      <c r="L28" s="334">
        <f t="shared" si="1"/>
        <v>0</v>
      </c>
      <c r="M28" s="338"/>
      <c r="N28" s="338"/>
      <c r="O28" s="338">
        <v>2</v>
      </c>
      <c r="P28" s="334">
        <f t="shared" si="2"/>
        <v>11.764705882352942</v>
      </c>
      <c r="Q28" s="338">
        <v>7</v>
      </c>
      <c r="R28" s="338">
        <v>2</v>
      </c>
      <c r="S28" s="338">
        <v>3</v>
      </c>
      <c r="T28" s="334">
        <f t="shared" si="3"/>
        <v>70.588235294117652</v>
      </c>
      <c r="U28" s="338">
        <v>3</v>
      </c>
      <c r="V28" s="338"/>
      <c r="W28" s="338"/>
      <c r="X28" s="334">
        <f t="shared" si="4"/>
        <v>17.647058823529413</v>
      </c>
      <c r="Y28" s="335">
        <f t="shared" si="5"/>
        <v>7.882352941176471</v>
      </c>
      <c r="Z28" s="336">
        <f t="shared" si="6"/>
        <v>88.235294117647072</v>
      </c>
    </row>
    <row r="29" spans="2:26" x14ac:dyDescent="0.25">
      <c r="B29" s="79"/>
      <c r="C29" s="351" t="s">
        <v>70</v>
      </c>
      <c r="D29" s="246" t="s">
        <v>153</v>
      </c>
      <c r="E29" s="337">
        <v>6</v>
      </c>
      <c r="F29" s="337">
        <v>18</v>
      </c>
      <c r="G29" s="80">
        <f t="shared" si="0"/>
        <v>18</v>
      </c>
      <c r="H29" s="340" t="s">
        <v>34</v>
      </c>
      <c r="I29" s="338"/>
      <c r="J29" s="338"/>
      <c r="K29" s="338"/>
      <c r="L29" s="334">
        <f t="shared" si="1"/>
        <v>0</v>
      </c>
      <c r="M29" s="338"/>
      <c r="N29" s="338">
        <v>5</v>
      </c>
      <c r="O29" s="338">
        <v>2</v>
      </c>
      <c r="P29" s="334">
        <f t="shared" si="2"/>
        <v>38.888888888888886</v>
      </c>
      <c r="Q29" s="338">
        <v>6</v>
      </c>
      <c r="R29" s="338"/>
      <c r="S29" s="338">
        <v>4</v>
      </c>
      <c r="T29" s="334">
        <f t="shared" si="3"/>
        <v>55.555555555555557</v>
      </c>
      <c r="U29" s="338">
        <v>1</v>
      </c>
      <c r="V29" s="338"/>
      <c r="W29" s="338"/>
      <c r="X29" s="334">
        <f t="shared" si="4"/>
        <v>5.5555555555555554</v>
      </c>
      <c r="Y29" s="335">
        <f t="shared" si="5"/>
        <v>6.9444444444444446</v>
      </c>
      <c r="Z29" s="336">
        <f t="shared" si="6"/>
        <v>61.111111111111114</v>
      </c>
    </row>
    <row r="30" spans="2:26" x14ac:dyDescent="0.25">
      <c r="B30" s="79"/>
      <c r="C30" s="86"/>
      <c r="D30" s="48"/>
      <c r="E30" s="79"/>
      <c r="F30" s="79"/>
      <c r="G30" s="156"/>
      <c r="H30" s="86"/>
      <c r="I30" s="88"/>
      <c r="J30" s="88"/>
      <c r="K30" s="88"/>
      <c r="L30" s="81"/>
      <c r="M30" s="88"/>
      <c r="N30" s="88"/>
      <c r="O30" s="88"/>
      <c r="P30" s="81"/>
      <c r="Q30" s="88"/>
      <c r="R30" s="88"/>
      <c r="S30" s="88"/>
      <c r="T30" s="81"/>
      <c r="U30" s="88"/>
      <c r="V30" s="88"/>
      <c r="W30" s="88"/>
      <c r="X30" s="81"/>
      <c r="Y30" s="162">
        <f>Y29-Y28</f>
        <v>-0.93790849673202636</v>
      </c>
      <c r="Z30" s="162">
        <f>Z29-Z28</f>
        <v>-27.124183006535958</v>
      </c>
    </row>
    <row r="31" spans="2:26" x14ac:dyDescent="0.25">
      <c r="B31" s="79">
        <v>6</v>
      </c>
      <c r="C31" s="104" t="s">
        <v>71</v>
      </c>
      <c r="D31" s="98" t="s">
        <v>90</v>
      </c>
      <c r="E31" s="100">
        <v>4</v>
      </c>
      <c r="F31" s="100">
        <v>14</v>
      </c>
      <c r="G31" s="80">
        <f t="shared" si="0"/>
        <v>14</v>
      </c>
      <c r="H31" s="104" t="s">
        <v>34</v>
      </c>
      <c r="I31" s="147"/>
      <c r="J31" s="147"/>
      <c r="K31" s="147"/>
      <c r="L31" s="150">
        <f t="shared" ref="L31" si="10">SUM(I31:K31)*100/G31</f>
        <v>0</v>
      </c>
      <c r="M31" s="147">
        <v>1</v>
      </c>
      <c r="N31" s="147">
        <v>1</v>
      </c>
      <c r="O31" s="147">
        <v>4</v>
      </c>
      <c r="P31" s="150">
        <f t="shared" ref="P31" si="11">SUM(M31:O31)*100/G31</f>
        <v>42.857142857142854</v>
      </c>
      <c r="Q31" s="147">
        <v>2</v>
      </c>
      <c r="R31" s="147">
        <v>2</v>
      </c>
      <c r="S31" s="147">
        <v>3</v>
      </c>
      <c r="T31" s="150">
        <f t="shared" ref="T31" si="12">SUM(Q31:S31)*100/G31</f>
        <v>50</v>
      </c>
      <c r="U31" s="147">
        <v>1</v>
      </c>
      <c r="V31" s="147"/>
      <c r="W31" s="147"/>
      <c r="X31" s="150">
        <f t="shared" ref="X31" si="13">SUM(U31:W31)*100/G31</f>
        <v>7.1428571428571432</v>
      </c>
      <c r="Y31" s="158">
        <f t="shared" ref="Y31" si="14">((1*I31)+(2*J31)+(3*K31)+(4*M31)+(5*N31)+(6*O31)+(7*Q31)+(8*R31)+(9*S31)+(10*U31)+(11*V31)+(12*W31))/G31</f>
        <v>7.1428571428571432</v>
      </c>
      <c r="Z31" s="159">
        <f t="shared" ref="Z31" si="15">T31+X31</f>
        <v>57.142857142857146</v>
      </c>
    </row>
    <row r="32" spans="2:26" x14ac:dyDescent="0.25">
      <c r="B32" s="79"/>
      <c r="C32" s="86" t="s">
        <v>69</v>
      </c>
      <c r="D32" s="48" t="s">
        <v>19</v>
      </c>
      <c r="E32" s="79">
        <v>5</v>
      </c>
      <c r="F32" s="79">
        <v>14</v>
      </c>
      <c r="G32" s="80">
        <f t="shared" si="0"/>
        <v>14</v>
      </c>
      <c r="H32" s="86" t="s">
        <v>34</v>
      </c>
      <c r="I32" s="88"/>
      <c r="J32" s="88">
        <v>1</v>
      </c>
      <c r="K32" s="88">
        <v>3</v>
      </c>
      <c r="L32" s="81">
        <f t="shared" si="1"/>
        <v>28.571428571428573</v>
      </c>
      <c r="M32" s="88">
        <v>2</v>
      </c>
      <c r="N32" s="88">
        <v>2</v>
      </c>
      <c r="O32" s="88"/>
      <c r="P32" s="81">
        <f t="shared" si="2"/>
        <v>28.571428571428573</v>
      </c>
      <c r="Q32" s="88">
        <v>2</v>
      </c>
      <c r="R32" s="88">
        <v>4</v>
      </c>
      <c r="S32" s="88"/>
      <c r="T32" s="81">
        <f t="shared" si="3"/>
        <v>42.857142857142854</v>
      </c>
      <c r="U32" s="88"/>
      <c r="V32" s="88"/>
      <c r="W32" s="88"/>
      <c r="X32" s="81">
        <f t="shared" si="4"/>
        <v>0</v>
      </c>
      <c r="Y32" s="84">
        <f t="shared" si="5"/>
        <v>5.3571428571428568</v>
      </c>
      <c r="Z32" s="85">
        <f t="shared" si="6"/>
        <v>42.857142857142854</v>
      </c>
    </row>
    <row r="33" spans="2:27" x14ac:dyDescent="0.25">
      <c r="B33" s="79"/>
      <c r="C33" s="331" t="s">
        <v>69</v>
      </c>
      <c r="D33" s="246" t="s">
        <v>130</v>
      </c>
      <c r="E33" s="337">
        <v>6</v>
      </c>
      <c r="F33" s="337">
        <v>14</v>
      </c>
      <c r="G33" s="80">
        <f t="shared" si="0"/>
        <v>14</v>
      </c>
      <c r="H33" s="340" t="s">
        <v>34</v>
      </c>
      <c r="I33" s="338"/>
      <c r="J33" s="338"/>
      <c r="K33" s="338">
        <v>6</v>
      </c>
      <c r="L33" s="334">
        <f t="shared" si="1"/>
        <v>42.857142857142854</v>
      </c>
      <c r="M33" s="338">
        <v>1</v>
      </c>
      <c r="N33" s="338">
        <v>1</v>
      </c>
      <c r="O33" s="338"/>
      <c r="P33" s="334">
        <f t="shared" si="2"/>
        <v>14.285714285714286</v>
      </c>
      <c r="Q33" s="338">
        <v>2</v>
      </c>
      <c r="R33" s="338">
        <v>2</v>
      </c>
      <c r="S33" s="338">
        <v>2</v>
      </c>
      <c r="T33" s="334">
        <f t="shared" si="3"/>
        <v>42.857142857142854</v>
      </c>
      <c r="U33" s="338"/>
      <c r="V33" s="338"/>
      <c r="W33" s="338"/>
      <c r="X33" s="334">
        <f t="shared" si="4"/>
        <v>0</v>
      </c>
      <c r="Y33" s="335">
        <f t="shared" si="5"/>
        <v>5.3571428571428568</v>
      </c>
      <c r="Z33" s="336">
        <f t="shared" si="6"/>
        <v>42.857142857142854</v>
      </c>
    </row>
    <row r="34" spans="2:27" x14ac:dyDescent="0.25">
      <c r="B34" s="79"/>
      <c r="C34" s="331" t="s">
        <v>69</v>
      </c>
      <c r="D34" s="246" t="s">
        <v>153</v>
      </c>
      <c r="E34" s="337">
        <v>7</v>
      </c>
      <c r="F34" s="337">
        <v>14</v>
      </c>
      <c r="G34" s="80">
        <f t="shared" si="0"/>
        <v>14</v>
      </c>
      <c r="H34" s="340" t="s">
        <v>34</v>
      </c>
      <c r="I34" s="338"/>
      <c r="J34" s="338">
        <v>1</v>
      </c>
      <c r="K34" s="338">
        <v>2</v>
      </c>
      <c r="L34" s="334">
        <f t="shared" si="1"/>
        <v>21.428571428571427</v>
      </c>
      <c r="M34" s="338">
        <v>3</v>
      </c>
      <c r="N34" s="338">
        <v>2</v>
      </c>
      <c r="O34" s="338"/>
      <c r="P34" s="334">
        <f t="shared" si="2"/>
        <v>35.714285714285715</v>
      </c>
      <c r="Q34" s="338">
        <v>2</v>
      </c>
      <c r="R34" s="338">
        <v>2</v>
      </c>
      <c r="S34" s="338">
        <v>2</v>
      </c>
      <c r="T34" s="334">
        <f t="shared" si="3"/>
        <v>42.857142857142854</v>
      </c>
      <c r="U34" s="338"/>
      <c r="V34" s="338"/>
      <c r="W34" s="338"/>
      <c r="X34" s="334">
        <f t="shared" si="4"/>
        <v>0</v>
      </c>
      <c r="Y34" s="335">
        <f t="shared" si="5"/>
        <v>5.5714285714285712</v>
      </c>
      <c r="Z34" s="336">
        <f t="shared" si="6"/>
        <v>42.857142857142854</v>
      </c>
    </row>
    <row r="35" spans="2:27" x14ac:dyDescent="0.25">
      <c r="B35" s="79"/>
      <c r="C35" s="86"/>
      <c r="D35" s="48"/>
      <c r="E35" s="79"/>
      <c r="F35" s="79"/>
      <c r="G35" s="156"/>
      <c r="H35" s="86"/>
      <c r="I35" s="88"/>
      <c r="J35" s="88"/>
      <c r="K35" s="88"/>
      <c r="L35" s="81"/>
      <c r="M35" s="88"/>
      <c r="N35" s="88"/>
      <c r="O35" s="88"/>
      <c r="P35" s="81"/>
      <c r="Q35" s="88"/>
      <c r="R35" s="88"/>
      <c r="S35" s="88"/>
      <c r="T35" s="81"/>
      <c r="U35" s="88"/>
      <c r="V35" s="88"/>
      <c r="W35" s="88"/>
      <c r="X35" s="81"/>
      <c r="Y35" s="162">
        <f>Y34-Y33</f>
        <v>0.21428571428571441</v>
      </c>
      <c r="Z35" s="162">
        <f>Z34-Z33</f>
        <v>0</v>
      </c>
    </row>
    <row r="36" spans="2:27" x14ac:dyDescent="0.25">
      <c r="B36" s="79">
        <v>7</v>
      </c>
      <c r="C36" s="104" t="s">
        <v>69</v>
      </c>
      <c r="D36" s="98" t="s">
        <v>90</v>
      </c>
      <c r="E36" s="100">
        <v>5</v>
      </c>
      <c r="F36" s="100">
        <v>15</v>
      </c>
      <c r="G36" s="80">
        <f t="shared" si="0"/>
        <v>15</v>
      </c>
      <c r="H36" s="104" t="s">
        <v>34</v>
      </c>
      <c r="I36" s="147"/>
      <c r="J36" s="147"/>
      <c r="K36" s="147">
        <v>1</v>
      </c>
      <c r="L36" s="150">
        <f t="shared" ref="L36" si="16">SUM(I36:K36)*100/G36</f>
        <v>6.666666666666667</v>
      </c>
      <c r="M36" s="147">
        <v>2</v>
      </c>
      <c r="N36" s="147">
        <v>3</v>
      </c>
      <c r="O36" s="147">
        <v>1</v>
      </c>
      <c r="P36" s="150">
        <f t="shared" ref="P36" si="17">SUM(M36:O36)*100/G36</f>
        <v>40</v>
      </c>
      <c r="Q36" s="147">
        <v>2</v>
      </c>
      <c r="R36" s="147">
        <v>1</v>
      </c>
      <c r="S36" s="147">
        <v>4</v>
      </c>
      <c r="T36" s="150">
        <f t="shared" ref="T36" si="18">SUM(Q36:S36)*100/G36</f>
        <v>46.666666666666664</v>
      </c>
      <c r="U36" s="147">
        <v>1</v>
      </c>
      <c r="V36" s="147"/>
      <c r="W36" s="147"/>
      <c r="X36" s="150">
        <f t="shared" ref="X36" si="19">SUM(U36:W36)*100/G36</f>
        <v>6.666666666666667</v>
      </c>
      <c r="Y36" s="158">
        <f t="shared" ref="Y36" si="20">((1*I36)+(2*J36)+(3*K36)+(4*M36)+(5*N36)+(6*O36)+(7*Q36)+(8*R36)+(9*S36)+(10*U36)+(11*V36)+(12*W36))/G36</f>
        <v>6.666666666666667</v>
      </c>
      <c r="Z36" s="159">
        <f t="shared" ref="Z36" si="21">T36+X36</f>
        <v>53.333333333333329</v>
      </c>
    </row>
    <row r="37" spans="2:27" x14ac:dyDescent="0.25">
      <c r="B37" s="79"/>
      <c r="C37" s="155" t="s">
        <v>69</v>
      </c>
      <c r="D37" s="48" t="s">
        <v>19</v>
      </c>
      <c r="E37" s="79">
        <v>6</v>
      </c>
      <c r="F37" s="79">
        <v>14</v>
      </c>
      <c r="G37" s="80">
        <f t="shared" si="0"/>
        <v>14</v>
      </c>
      <c r="H37" s="86" t="s">
        <v>34</v>
      </c>
      <c r="I37" s="88"/>
      <c r="J37" s="88"/>
      <c r="K37" s="88">
        <v>1</v>
      </c>
      <c r="L37" s="81">
        <f t="shared" si="1"/>
        <v>7.1428571428571432</v>
      </c>
      <c r="M37" s="88">
        <v>2</v>
      </c>
      <c r="N37" s="88">
        <v>3</v>
      </c>
      <c r="O37" s="88">
        <v>2</v>
      </c>
      <c r="P37" s="81">
        <f t="shared" si="2"/>
        <v>50</v>
      </c>
      <c r="Q37" s="88"/>
      <c r="R37" s="88">
        <v>1</v>
      </c>
      <c r="S37" s="88">
        <v>3</v>
      </c>
      <c r="T37" s="81">
        <f t="shared" si="3"/>
        <v>28.571428571428573</v>
      </c>
      <c r="U37" s="88">
        <v>2</v>
      </c>
      <c r="V37" s="88"/>
      <c r="W37" s="88"/>
      <c r="X37" s="81">
        <f t="shared" si="4"/>
        <v>14.285714285714286</v>
      </c>
      <c r="Y37" s="84">
        <f t="shared" si="5"/>
        <v>6.6428571428571432</v>
      </c>
      <c r="Z37" s="85">
        <f t="shared" si="6"/>
        <v>42.857142857142861</v>
      </c>
      <c r="AA37" s="12"/>
    </row>
    <row r="38" spans="2:27" x14ac:dyDescent="0.25">
      <c r="B38" s="79"/>
      <c r="C38" s="365" t="s">
        <v>69</v>
      </c>
      <c r="D38" s="246" t="s">
        <v>130</v>
      </c>
      <c r="E38" s="337">
        <v>7</v>
      </c>
      <c r="F38" s="337">
        <v>14</v>
      </c>
      <c r="G38" s="80">
        <f t="shared" si="0"/>
        <v>14</v>
      </c>
      <c r="H38" s="340" t="s">
        <v>34</v>
      </c>
      <c r="I38" s="338"/>
      <c r="J38" s="338"/>
      <c r="K38" s="338">
        <v>1</v>
      </c>
      <c r="L38" s="334">
        <f t="shared" si="1"/>
        <v>7.1428571428571432</v>
      </c>
      <c r="M38" s="338">
        <v>2</v>
      </c>
      <c r="N38" s="338">
        <v>2</v>
      </c>
      <c r="O38" s="338">
        <v>1</v>
      </c>
      <c r="P38" s="334">
        <f t="shared" si="2"/>
        <v>35.714285714285715</v>
      </c>
      <c r="Q38" s="338">
        <v>2</v>
      </c>
      <c r="R38" s="338">
        <v>1</v>
      </c>
      <c r="S38" s="338">
        <v>3</v>
      </c>
      <c r="T38" s="334">
        <f t="shared" si="3"/>
        <v>42.857142857142854</v>
      </c>
      <c r="U38" s="338">
        <v>2</v>
      </c>
      <c r="V38" s="338"/>
      <c r="W38" s="338"/>
      <c r="X38" s="334">
        <f t="shared" si="4"/>
        <v>14.285714285714286</v>
      </c>
      <c r="Y38" s="335">
        <f t="shared" si="5"/>
        <v>6.8571428571428568</v>
      </c>
      <c r="Z38" s="336">
        <f t="shared" si="6"/>
        <v>57.142857142857139</v>
      </c>
      <c r="AA38" s="12"/>
    </row>
    <row r="39" spans="2:27" x14ac:dyDescent="0.25">
      <c r="B39" s="79"/>
      <c r="C39" s="365" t="s">
        <v>69</v>
      </c>
      <c r="D39" s="246" t="s">
        <v>153</v>
      </c>
      <c r="E39" s="337">
        <v>8</v>
      </c>
      <c r="F39" s="337">
        <v>14</v>
      </c>
      <c r="G39" s="80">
        <f t="shared" si="0"/>
        <v>14</v>
      </c>
      <c r="H39" s="340" t="s">
        <v>34</v>
      </c>
      <c r="I39" s="338"/>
      <c r="J39" s="338"/>
      <c r="K39" s="338">
        <v>4</v>
      </c>
      <c r="L39" s="334">
        <f t="shared" si="1"/>
        <v>28.571428571428573</v>
      </c>
      <c r="M39" s="338"/>
      <c r="N39" s="338">
        <v>2</v>
      </c>
      <c r="O39" s="338">
        <v>2</v>
      </c>
      <c r="P39" s="334">
        <f t="shared" si="2"/>
        <v>28.571428571428573</v>
      </c>
      <c r="Q39" s="338">
        <v>1</v>
      </c>
      <c r="R39" s="338">
        <v>2</v>
      </c>
      <c r="S39" s="338">
        <v>2</v>
      </c>
      <c r="T39" s="334">
        <f t="shared" si="3"/>
        <v>35.714285714285715</v>
      </c>
      <c r="U39" s="338">
        <v>1</v>
      </c>
      <c r="V39" s="338"/>
      <c r="W39" s="338"/>
      <c r="X39" s="334">
        <f t="shared" si="4"/>
        <v>7.1428571428571432</v>
      </c>
      <c r="Y39" s="335">
        <f t="shared" si="5"/>
        <v>6.0714285714285712</v>
      </c>
      <c r="Z39" s="336">
        <f t="shared" si="6"/>
        <v>42.857142857142861</v>
      </c>
      <c r="AA39" s="12"/>
    </row>
    <row r="40" spans="2:27" x14ac:dyDescent="0.25">
      <c r="B40" s="79"/>
      <c r="C40" s="155"/>
      <c r="D40" s="48"/>
      <c r="E40" s="79"/>
      <c r="F40" s="79"/>
      <c r="G40" s="156"/>
      <c r="H40" s="86"/>
      <c r="I40" s="88"/>
      <c r="J40" s="88"/>
      <c r="K40" s="88"/>
      <c r="L40" s="81"/>
      <c r="M40" s="88"/>
      <c r="N40" s="88"/>
      <c r="O40" s="88"/>
      <c r="P40" s="81"/>
      <c r="Q40" s="88"/>
      <c r="R40" s="88"/>
      <c r="S40" s="88"/>
      <c r="T40" s="81"/>
      <c r="U40" s="88"/>
      <c r="V40" s="88"/>
      <c r="W40" s="88"/>
      <c r="X40" s="81"/>
      <c r="Y40" s="162">
        <f>Y39-Y38</f>
        <v>-0.78571428571428559</v>
      </c>
      <c r="Z40" s="162">
        <f>Z39-Z38</f>
        <v>-14.285714285714278</v>
      </c>
      <c r="AA40" s="12"/>
    </row>
    <row r="41" spans="2:27" x14ac:dyDescent="0.25">
      <c r="B41" s="79">
        <v>8</v>
      </c>
      <c r="C41" s="104" t="s">
        <v>70</v>
      </c>
      <c r="D41" s="98" t="s">
        <v>90</v>
      </c>
      <c r="E41" s="128">
        <v>6</v>
      </c>
      <c r="F41" s="128">
        <v>11</v>
      </c>
      <c r="G41" s="80">
        <f t="shared" si="0"/>
        <v>11</v>
      </c>
      <c r="H41" s="104" t="s">
        <v>34</v>
      </c>
      <c r="I41" s="149"/>
      <c r="J41" s="149"/>
      <c r="K41" s="149">
        <v>1</v>
      </c>
      <c r="L41" s="160">
        <f t="shared" ref="L41" si="22">SUM(I41:K41)*100/G41</f>
        <v>9.0909090909090917</v>
      </c>
      <c r="M41" s="149">
        <v>1</v>
      </c>
      <c r="N41" s="149"/>
      <c r="O41" s="149">
        <v>2</v>
      </c>
      <c r="P41" s="160">
        <f t="shared" ref="P41" si="23">SUM(M41:O41)*100/G41</f>
        <v>27.272727272727273</v>
      </c>
      <c r="Q41" s="149">
        <v>2</v>
      </c>
      <c r="R41" s="149">
        <v>2</v>
      </c>
      <c r="S41" s="149">
        <v>3</v>
      </c>
      <c r="T41" s="160">
        <f t="shared" ref="T41" si="24">SUM(Q41:S41)*100/G41</f>
        <v>63.636363636363633</v>
      </c>
      <c r="U41" s="149"/>
      <c r="V41" s="149"/>
      <c r="W41" s="149"/>
      <c r="X41" s="160">
        <f t="shared" ref="X41" si="25">SUM(U41:W41)*100/G41</f>
        <v>0</v>
      </c>
      <c r="Y41" s="158">
        <f t="shared" ref="Y41" si="26">((1*I41)+(2*J41)+(3*K41)+(4*M41)+(5*N41)+(6*O41)+(7*Q41)+(8*R41)+(9*S41)+(10*U41)+(11*V41)+(12*W41))/G41</f>
        <v>6.9090909090909092</v>
      </c>
      <c r="Z41" s="159">
        <f t="shared" ref="Z41" si="27">T41+X41</f>
        <v>63.636363636363633</v>
      </c>
      <c r="AA41" s="12"/>
    </row>
    <row r="42" spans="2:27" x14ac:dyDescent="0.25">
      <c r="B42" s="79"/>
      <c r="C42" s="89" t="s">
        <v>70</v>
      </c>
      <c r="D42" s="48" t="s">
        <v>19</v>
      </c>
      <c r="E42" s="79">
        <v>7</v>
      </c>
      <c r="F42" s="79">
        <v>10</v>
      </c>
      <c r="G42" s="80">
        <f t="shared" si="0"/>
        <v>10</v>
      </c>
      <c r="H42" s="86" t="s">
        <v>34</v>
      </c>
      <c r="I42" s="88"/>
      <c r="J42" s="88">
        <v>1</v>
      </c>
      <c r="K42" s="88">
        <v>1</v>
      </c>
      <c r="L42" s="81">
        <f t="shared" si="1"/>
        <v>20</v>
      </c>
      <c r="M42" s="88"/>
      <c r="N42" s="88">
        <v>1</v>
      </c>
      <c r="O42" s="88">
        <v>3</v>
      </c>
      <c r="P42" s="81">
        <f t="shared" si="2"/>
        <v>40</v>
      </c>
      <c r="Q42" s="88">
        <v>1</v>
      </c>
      <c r="R42" s="88">
        <v>2</v>
      </c>
      <c r="S42" s="88">
        <v>1</v>
      </c>
      <c r="T42" s="81">
        <f t="shared" si="3"/>
        <v>40</v>
      </c>
      <c r="U42" s="88"/>
      <c r="V42" s="88"/>
      <c r="W42" s="88"/>
      <c r="X42" s="81">
        <f t="shared" si="4"/>
        <v>0</v>
      </c>
      <c r="Y42" s="84">
        <f t="shared" si="5"/>
        <v>6</v>
      </c>
      <c r="Z42" s="85">
        <f t="shared" si="6"/>
        <v>40</v>
      </c>
      <c r="AA42" s="14"/>
    </row>
    <row r="43" spans="2:27" x14ac:dyDescent="0.25">
      <c r="B43" s="79"/>
      <c r="C43" s="356" t="s">
        <v>70</v>
      </c>
      <c r="D43" s="246" t="s">
        <v>130</v>
      </c>
      <c r="E43" s="337">
        <v>8</v>
      </c>
      <c r="F43" s="337">
        <v>10</v>
      </c>
      <c r="G43" s="80">
        <f t="shared" si="0"/>
        <v>10</v>
      </c>
      <c r="H43" s="340" t="s">
        <v>34</v>
      </c>
      <c r="I43" s="338"/>
      <c r="J43" s="338"/>
      <c r="K43" s="338">
        <v>1</v>
      </c>
      <c r="L43" s="334">
        <f t="shared" si="1"/>
        <v>10</v>
      </c>
      <c r="M43" s="338">
        <v>2</v>
      </c>
      <c r="N43" s="338">
        <v>1</v>
      </c>
      <c r="O43" s="338">
        <v>2</v>
      </c>
      <c r="P43" s="334">
        <f t="shared" si="2"/>
        <v>50</v>
      </c>
      <c r="Q43" s="338"/>
      <c r="R43" s="338">
        <v>4</v>
      </c>
      <c r="S43" s="338"/>
      <c r="T43" s="334">
        <f t="shared" si="3"/>
        <v>40</v>
      </c>
      <c r="U43" s="338"/>
      <c r="V43" s="338"/>
      <c r="W43" s="338"/>
      <c r="X43" s="334">
        <f t="shared" si="4"/>
        <v>0</v>
      </c>
      <c r="Y43" s="335">
        <f t="shared" si="5"/>
        <v>6</v>
      </c>
      <c r="Z43" s="336">
        <f t="shared" si="6"/>
        <v>40</v>
      </c>
      <c r="AA43" s="14"/>
    </row>
    <row r="44" spans="2:27" x14ac:dyDescent="0.25">
      <c r="B44" s="79"/>
      <c r="C44" s="356" t="s">
        <v>70</v>
      </c>
      <c r="D44" s="246" t="s">
        <v>153</v>
      </c>
      <c r="E44" s="337">
        <v>9</v>
      </c>
      <c r="F44" s="337">
        <v>10</v>
      </c>
      <c r="G44" s="80">
        <f t="shared" si="0"/>
        <v>10</v>
      </c>
      <c r="H44" s="340" t="s">
        <v>34</v>
      </c>
      <c r="I44" s="338"/>
      <c r="J44" s="338">
        <v>1</v>
      </c>
      <c r="K44" s="338">
        <v>1</v>
      </c>
      <c r="L44" s="334">
        <f t="shared" si="1"/>
        <v>20</v>
      </c>
      <c r="M44" s="338">
        <v>3</v>
      </c>
      <c r="N44" s="338"/>
      <c r="O44" s="338">
        <v>2</v>
      </c>
      <c r="P44" s="334">
        <f t="shared" si="2"/>
        <v>50</v>
      </c>
      <c r="Q44" s="338">
        <v>2</v>
      </c>
      <c r="R44" s="338">
        <v>1</v>
      </c>
      <c r="S44" s="338"/>
      <c r="T44" s="334">
        <f t="shared" si="3"/>
        <v>30</v>
      </c>
      <c r="U44" s="338"/>
      <c r="V44" s="338"/>
      <c r="W44" s="338"/>
      <c r="X44" s="334">
        <f t="shared" si="4"/>
        <v>0</v>
      </c>
      <c r="Y44" s="335">
        <f t="shared" si="5"/>
        <v>5.0999999999999996</v>
      </c>
      <c r="Z44" s="336">
        <f t="shared" si="6"/>
        <v>30</v>
      </c>
      <c r="AA44" s="14"/>
    </row>
    <row r="45" spans="2:27" x14ac:dyDescent="0.25">
      <c r="B45" s="79"/>
      <c r="C45" s="89"/>
      <c r="D45" s="48"/>
      <c r="E45" s="79"/>
      <c r="F45" s="79"/>
      <c r="G45" s="156"/>
      <c r="H45" s="86"/>
      <c r="I45" s="88"/>
      <c r="J45" s="88"/>
      <c r="K45" s="88"/>
      <c r="L45" s="81"/>
      <c r="M45" s="88"/>
      <c r="N45" s="88"/>
      <c r="O45" s="88"/>
      <c r="P45" s="81"/>
      <c r="Q45" s="88"/>
      <c r="R45" s="88"/>
      <c r="S45" s="88"/>
      <c r="T45" s="81"/>
      <c r="U45" s="88"/>
      <c r="V45" s="88"/>
      <c r="W45" s="88"/>
      <c r="X45" s="81"/>
      <c r="Y45" s="162">
        <f>Y44-Y43</f>
        <v>-0.90000000000000036</v>
      </c>
      <c r="Z45" s="162">
        <f>Z44-Z43</f>
        <v>-10</v>
      </c>
      <c r="AA45" s="14"/>
    </row>
    <row r="46" spans="2:27" x14ac:dyDescent="0.25">
      <c r="B46" s="79">
        <v>9</v>
      </c>
      <c r="C46" s="104" t="s">
        <v>70</v>
      </c>
      <c r="D46" s="98" t="s">
        <v>90</v>
      </c>
      <c r="E46" s="129">
        <v>7</v>
      </c>
      <c r="F46" s="129">
        <v>11</v>
      </c>
      <c r="G46" s="80">
        <f>I46+J46+K46+M46+N46+O46+Q46+R46+S46+U46+V46+W46</f>
        <v>11</v>
      </c>
      <c r="H46" s="104" t="s">
        <v>34</v>
      </c>
      <c r="I46" s="149"/>
      <c r="J46" s="149"/>
      <c r="K46" s="149"/>
      <c r="L46" s="160">
        <f t="shared" ref="L46" si="28">SUM(I46:K46)*100/G46</f>
        <v>0</v>
      </c>
      <c r="M46" s="149"/>
      <c r="N46" s="149"/>
      <c r="O46" s="149">
        <v>3</v>
      </c>
      <c r="P46" s="160">
        <f t="shared" ref="P46" si="29">SUM(M46:O46)*100/G46</f>
        <v>27.272727272727273</v>
      </c>
      <c r="Q46" s="149">
        <v>2</v>
      </c>
      <c r="R46" s="149">
        <v>2</v>
      </c>
      <c r="S46" s="149">
        <v>1</v>
      </c>
      <c r="T46" s="160">
        <f t="shared" ref="T46" si="30">SUM(Q46:S46)*100/G46</f>
        <v>45.454545454545453</v>
      </c>
      <c r="U46" s="149">
        <v>3</v>
      </c>
      <c r="V46" s="149"/>
      <c r="W46" s="149"/>
      <c r="X46" s="160">
        <f t="shared" ref="X46" si="31">SUM(U46:W46)*100/G46</f>
        <v>27.272727272727273</v>
      </c>
      <c r="Y46" s="158">
        <f t="shared" ref="Y46" si="32">((1*I46)+(2*J46)+(3*K46)+(4*M46)+(5*N46)+(6*O46)+(7*Q46)+(8*R46)+(9*S46)+(10*U46)+(11*V46)+(12*W46))/G46</f>
        <v>7.9090909090909092</v>
      </c>
      <c r="Z46" s="159">
        <f t="shared" ref="Z46" si="33">T46+X46</f>
        <v>72.72727272727272</v>
      </c>
      <c r="AA46" s="14"/>
    </row>
    <row r="47" spans="2:27" x14ac:dyDescent="0.25">
      <c r="B47" s="79"/>
      <c r="C47" s="78" t="s">
        <v>70</v>
      </c>
      <c r="D47" s="48" t="s">
        <v>19</v>
      </c>
      <c r="E47" s="90">
        <v>8</v>
      </c>
      <c r="F47" s="90">
        <v>12</v>
      </c>
      <c r="G47" s="80">
        <f>I47+J47+K47+M47+N47+O47+Q47+R47+S47+U47+V47+W47</f>
        <v>12</v>
      </c>
      <c r="H47" s="86" t="s">
        <v>34</v>
      </c>
      <c r="I47" s="88"/>
      <c r="J47" s="88"/>
      <c r="K47" s="88"/>
      <c r="L47" s="81">
        <f t="shared" si="1"/>
        <v>0</v>
      </c>
      <c r="M47" s="88"/>
      <c r="N47" s="88">
        <v>2</v>
      </c>
      <c r="O47" s="88">
        <v>2</v>
      </c>
      <c r="P47" s="81">
        <f t="shared" si="2"/>
        <v>33.333333333333336</v>
      </c>
      <c r="Q47" s="88">
        <v>3</v>
      </c>
      <c r="R47" s="88">
        <v>2</v>
      </c>
      <c r="S47" s="88">
        <v>3</v>
      </c>
      <c r="T47" s="81">
        <f t="shared" si="3"/>
        <v>66.666666666666671</v>
      </c>
      <c r="U47" s="88"/>
      <c r="V47" s="88"/>
      <c r="W47" s="88"/>
      <c r="X47" s="81">
        <f t="shared" si="4"/>
        <v>0</v>
      </c>
      <c r="Y47" s="84">
        <f>((1*I47)+(2*J47)+(3*K47)+(4*M47)+(5*N47)+(6*O47)+(7*Q47)+(8*R47)+(9*S47)+(10*U47)+(11*V47)+(12*W47))/G47</f>
        <v>7.166666666666667</v>
      </c>
      <c r="Z47" s="85">
        <f t="shared" si="6"/>
        <v>66.666666666666671</v>
      </c>
      <c r="AA47" s="15"/>
    </row>
    <row r="48" spans="2:27" x14ac:dyDescent="0.25">
      <c r="B48" s="79"/>
      <c r="C48" s="357" t="s">
        <v>70</v>
      </c>
      <c r="D48" s="246" t="s">
        <v>130</v>
      </c>
      <c r="E48" s="342">
        <v>9</v>
      </c>
      <c r="F48" s="342">
        <v>12</v>
      </c>
      <c r="G48" s="80">
        <f>I48+J48+K48+M48+N48+O48+Q48+R48+S48+U48+V48+W48</f>
        <v>12</v>
      </c>
      <c r="H48" s="340" t="s">
        <v>34</v>
      </c>
      <c r="I48" s="338"/>
      <c r="J48" s="338"/>
      <c r="K48" s="338"/>
      <c r="L48" s="334">
        <f t="shared" si="1"/>
        <v>0</v>
      </c>
      <c r="M48" s="338"/>
      <c r="N48" s="338"/>
      <c r="O48" s="338">
        <v>2</v>
      </c>
      <c r="P48" s="334">
        <f t="shared" si="2"/>
        <v>16.666666666666668</v>
      </c>
      <c r="Q48" s="338">
        <v>4</v>
      </c>
      <c r="R48" s="338">
        <v>2</v>
      </c>
      <c r="S48" s="338">
        <v>1</v>
      </c>
      <c r="T48" s="334">
        <f t="shared" si="3"/>
        <v>58.333333333333336</v>
      </c>
      <c r="U48" s="338">
        <v>3</v>
      </c>
      <c r="V48" s="338"/>
      <c r="W48" s="338"/>
      <c r="X48" s="334">
        <f t="shared" si="4"/>
        <v>25</v>
      </c>
      <c r="Y48" s="335">
        <f>((1*I48)+(2*J48)+(3*K48)+(4*M48)+(5*N48)+(6*O48)+(7*Q48)+(8*R48)+(9*S48)+(10*U48)+(11*V48)+(12*W48))/G48</f>
        <v>7.916666666666667</v>
      </c>
      <c r="Z48" s="336">
        <f t="shared" si="6"/>
        <v>83.333333333333343</v>
      </c>
      <c r="AA48" s="15"/>
    </row>
    <row r="49" spans="2:27" x14ac:dyDescent="0.25">
      <c r="B49" s="79"/>
      <c r="C49" s="357" t="s">
        <v>70</v>
      </c>
      <c r="D49" s="246" t="s">
        <v>153</v>
      </c>
      <c r="E49" s="342">
        <v>10</v>
      </c>
      <c r="F49" s="342">
        <v>11</v>
      </c>
      <c r="G49" s="80">
        <f>I49+J49+K49+M49+N49+O49+Q49+R49+S49+U49+V49+W49</f>
        <v>11</v>
      </c>
      <c r="H49" s="340" t="s">
        <v>34</v>
      </c>
      <c r="I49" s="338"/>
      <c r="J49" s="338"/>
      <c r="K49" s="338"/>
      <c r="L49" s="334">
        <f t="shared" si="1"/>
        <v>0</v>
      </c>
      <c r="M49" s="338"/>
      <c r="N49" s="338">
        <v>2</v>
      </c>
      <c r="O49" s="338"/>
      <c r="P49" s="334">
        <f t="shared" si="2"/>
        <v>18.181818181818183</v>
      </c>
      <c r="Q49" s="338">
        <v>3</v>
      </c>
      <c r="R49" s="338">
        <v>4</v>
      </c>
      <c r="S49" s="338">
        <v>2</v>
      </c>
      <c r="T49" s="334">
        <f t="shared" si="3"/>
        <v>81.818181818181813</v>
      </c>
      <c r="U49" s="338"/>
      <c r="V49" s="338"/>
      <c r="W49" s="338"/>
      <c r="X49" s="334">
        <f t="shared" si="4"/>
        <v>0</v>
      </c>
      <c r="Y49" s="335">
        <f>((1*I49)+(2*J49)+(3*K49)+(4*M49)+(5*N49)+(6*O49)+(7*Q49)+(8*R49)+(9*S49)+(10*U49)+(11*V49)+(12*W49))/G49</f>
        <v>7.3636363636363633</v>
      </c>
      <c r="Z49" s="336">
        <f t="shared" si="6"/>
        <v>81.818181818181813</v>
      </c>
      <c r="AA49" s="15"/>
    </row>
    <row r="50" spans="2:27" x14ac:dyDescent="0.25">
      <c r="B50" s="79"/>
      <c r="C50" s="78"/>
      <c r="D50" s="48"/>
      <c r="E50" s="90"/>
      <c r="F50" s="90"/>
      <c r="G50" s="156"/>
      <c r="H50" s="86"/>
      <c r="I50" s="88"/>
      <c r="J50" s="88"/>
      <c r="K50" s="88"/>
      <c r="L50" s="81"/>
      <c r="M50" s="88"/>
      <c r="N50" s="88"/>
      <c r="O50" s="88"/>
      <c r="P50" s="81"/>
      <c r="Q50" s="88"/>
      <c r="R50" s="88"/>
      <c r="S50" s="88"/>
      <c r="T50" s="81"/>
      <c r="U50" s="88"/>
      <c r="V50" s="88"/>
      <c r="W50" s="88"/>
      <c r="X50" s="81"/>
      <c r="Y50" s="162">
        <f>Y49-Y48</f>
        <v>-0.55303030303030365</v>
      </c>
      <c r="Z50" s="162">
        <f>Z49-Z48</f>
        <v>-1.5151515151515298</v>
      </c>
      <c r="AA50" s="15"/>
    </row>
    <row r="51" spans="2:27" x14ac:dyDescent="0.25">
      <c r="B51" s="79">
        <v>10</v>
      </c>
      <c r="C51" s="104" t="s">
        <v>69</v>
      </c>
      <c r="D51" s="98" t="s">
        <v>90</v>
      </c>
      <c r="E51" s="136">
        <v>8</v>
      </c>
      <c r="F51" s="136">
        <v>11</v>
      </c>
      <c r="G51" s="80">
        <f t="shared" si="0"/>
        <v>11</v>
      </c>
      <c r="H51" s="117" t="s">
        <v>34</v>
      </c>
      <c r="I51" s="149"/>
      <c r="J51" s="149"/>
      <c r="K51" s="149">
        <v>1</v>
      </c>
      <c r="L51" s="161">
        <f t="shared" ref="L51" si="34">SUM(I51:K51)*100/G51</f>
        <v>9.0909090909090917</v>
      </c>
      <c r="M51" s="157"/>
      <c r="N51" s="157">
        <v>2</v>
      </c>
      <c r="O51" s="157">
        <v>1</v>
      </c>
      <c r="P51" s="161">
        <f t="shared" ref="P51" si="35">SUM(M51:O51)*100/G51</f>
        <v>27.272727272727273</v>
      </c>
      <c r="Q51" s="157">
        <v>2</v>
      </c>
      <c r="R51" s="157">
        <v>1</v>
      </c>
      <c r="S51" s="157">
        <v>3</v>
      </c>
      <c r="T51" s="161">
        <f t="shared" ref="T51" si="36">SUM(Q51:S51)*100/G51</f>
        <v>54.545454545454547</v>
      </c>
      <c r="U51" s="157">
        <v>1</v>
      </c>
      <c r="V51" s="157"/>
      <c r="W51" s="157"/>
      <c r="X51" s="161">
        <f t="shared" ref="X51" si="37">SUM(U51:W51)*100/G51</f>
        <v>9.0909090909090917</v>
      </c>
      <c r="Y51" s="158">
        <f t="shared" ref="Y51" si="38">((1*I51)+(2*J51)+(3*K51)+(4*M51)+(5*N51)+(6*O51)+(7*Q51)+(8*R51)+(9*S51)+(10*U51)+(11*V51)+(12*W51))/G51</f>
        <v>7.0909090909090908</v>
      </c>
      <c r="Z51" s="159">
        <f t="shared" ref="Z51" si="39">T51+X51</f>
        <v>63.63636363636364</v>
      </c>
      <c r="AA51" s="15"/>
    </row>
    <row r="52" spans="2:27" x14ac:dyDescent="0.25">
      <c r="B52" s="79"/>
      <c r="C52" s="89" t="s">
        <v>69</v>
      </c>
      <c r="D52" s="48" t="s">
        <v>19</v>
      </c>
      <c r="E52" s="79">
        <v>9</v>
      </c>
      <c r="F52" s="79">
        <v>11</v>
      </c>
      <c r="G52" s="80">
        <f t="shared" si="0"/>
        <v>11</v>
      </c>
      <c r="H52" s="86" t="s">
        <v>34</v>
      </c>
      <c r="I52" s="88"/>
      <c r="J52" s="88"/>
      <c r="K52" s="88">
        <v>1</v>
      </c>
      <c r="L52" s="81">
        <f t="shared" si="1"/>
        <v>9.0909090909090917</v>
      </c>
      <c r="M52" s="88"/>
      <c r="N52" s="88">
        <v>2</v>
      </c>
      <c r="O52" s="88"/>
      <c r="P52" s="81">
        <f t="shared" si="2"/>
        <v>18.181818181818183</v>
      </c>
      <c r="Q52" s="88">
        <v>3</v>
      </c>
      <c r="R52" s="88">
        <v>2</v>
      </c>
      <c r="S52" s="88">
        <v>2</v>
      </c>
      <c r="T52" s="81">
        <f t="shared" si="3"/>
        <v>63.636363636363633</v>
      </c>
      <c r="U52" s="88"/>
      <c r="V52" s="88">
        <v>1</v>
      </c>
      <c r="W52" s="88"/>
      <c r="X52" s="81">
        <f t="shared" si="4"/>
        <v>9.0909090909090917</v>
      </c>
      <c r="Y52" s="84">
        <f t="shared" si="5"/>
        <v>7.1818181818181817</v>
      </c>
      <c r="Z52" s="85">
        <f t="shared" si="6"/>
        <v>72.72727272727272</v>
      </c>
    </row>
    <row r="53" spans="2:27" x14ac:dyDescent="0.25">
      <c r="B53" s="79"/>
      <c r="C53" s="356" t="s">
        <v>69</v>
      </c>
      <c r="D53" s="246" t="s">
        <v>130</v>
      </c>
      <c r="E53" s="337">
        <v>10</v>
      </c>
      <c r="F53" s="337">
        <v>10</v>
      </c>
      <c r="G53" s="80">
        <f t="shared" si="0"/>
        <v>10</v>
      </c>
      <c r="H53" s="340" t="s">
        <v>34</v>
      </c>
      <c r="I53" s="338"/>
      <c r="J53" s="338"/>
      <c r="K53" s="338">
        <v>3</v>
      </c>
      <c r="L53" s="334">
        <f t="shared" si="1"/>
        <v>30</v>
      </c>
      <c r="M53" s="338"/>
      <c r="N53" s="338"/>
      <c r="O53" s="338">
        <v>2</v>
      </c>
      <c r="P53" s="334">
        <f t="shared" si="2"/>
        <v>20</v>
      </c>
      <c r="Q53" s="338">
        <v>2</v>
      </c>
      <c r="R53" s="338"/>
      <c r="S53" s="338">
        <v>2</v>
      </c>
      <c r="T53" s="334">
        <f t="shared" si="3"/>
        <v>40</v>
      </c>
      <c r="U53" s="338">
        <v>1</v>
      </c>
      <c r="V53" s="338"/>
      <c r="W53" s="338"/>
      <c r="X53" s="334">
        <f t="shared" si="4"/>
        <v>10</v>
      </c>
      <c r="Y53" s="335">
        <f t="shared" si="5"/>
        <v>6.3</v>
      </c>
      <c r="Z53" s="336">
        <f t="shared" si="6"/>
        <v>50</v>
      </c>
    </row>
    <row r="54" spans="2:27" x14ac:dyDescent="0.25">
      <c r="B54" s="79"/>
      <c r="C54" s="356" t="s">
        <v>69</v>
      </c>
      <c r="D54" s="246" t="s">
        <v>153</v>
      </c>
      <c r="E54" s="337">
        <v>11</v>
      </c>
      <c r="F54" s="337">
        <v>10</v>
      </c>
      <c r="G54" s="80">
        <f t="shared" si="0"/>
        <v>10</v>
      </c>
      <c r="H54" s="340" t="s">
        <v>34</v>
      </c>
      <c r="I54" s="338"/>
      <c r="J54" s="338"/>
      <c r="K54" s="338">
        <v>2</v>
      </c>
      <c r="L54" s="334">
        <f t="shared" si="1"/>
        <v>20</v>
      </c>
      <c r="M54" s="338">
        <v>1</v>
      </c>
      <c r="N54" s="338"/>
      <c r="O54" s="338"/>
      <c r="P54" s="334">
        <f t="shared" si="2"/>
        <v>10</v>
      </c>
      <c r="Q54" s="338">
        <v>2</v>
      </c>
      <c r="R54" s="338">
        <v>2</v>
      </c>
      <c r="S54" s="338"/>
      <c r="T54" s="334">
        <f t="shared" si="3"/>
        <v>40</v>
      </c>
      <c r="U54" s="338">
        <v>2</v>
      </c>
      <c r="V54" s="338">
        <v>1</v>
      </c>
      <c r="W54" s="338"/>
      <c r="X54" s="334">
        <f t="shared" si="4"/>
        <v>30</v>
      </c>
      <c r="Y54" s="335">
        <f t="shared" si="5"/>
        <v>7.1</v>
      </c>
      <c r="Z54" s="336">
        <f t="shared" si="6"/>
        <v>70</v>
      </c>
    </row>
    <row r="55" spans="2:27" x14ac:dyDescent="0.25">
      <c r="B55" s="79"/>
      <c r="C55" s="89"/>
      <c r="D55" s="48"/>
      <c r="E55" s="79"/>
      <c r="F55" s="79"/>
      <c r="G55" s="156"/>
      <c r="H55" s="86"/>
      <c r="I55" s="88"/>
      <c r="J55" s="88"/>
      <c r="K55" s="88"/>
      <c r="L55" s="81"/>
      <c r="M55" s="88"/>
      <c r="N55" s="88"/>
      <c r="O55" s="88"/>
      <c r="P55" s="81"/>
      <c r="Q55" s="88"/>
      <c r="R55" s="88"/>
      <c r="S55" s="88"/>
      <c r="T55" s="81"/>
      <c r="U55" s="88"/>
      <c r="V55" s="88"/>
      <c r="W55" s="88"/>
      <c r="X55" s="81"/>
      <c r="Y55" s="162">
        <f>Y54-Y53</f>
        <v>0.79999999999999982</v>
      </c>
      <c r="Z55" s="162">
        <f>Z54-Z53</f>
        <v>20</v>
      </c>
    </row>
    <row r="56" spans="2:27" x14ac:dyDescent="0.25">
      <c r="B56" s="79">
        <v>11</v>
      </c>
      <c r="C56" s="104" t="s">
        <v>69</v>
      </c>
      <c r="D56" s="98" t="s">
        <v>90</v>
      </c>
      <c r="E56" s="100">
        <v>9</v>
      </c>
      <c r="F56" s="100">
        <v>13</v>
      </c>
      <c r="G56" s="80">
        <f t="shared" si="0"/>
        <v>13</v>
      </c>
      <c r="H56" s="104" t="s">
        <v>34</v>
      </c>
      <c r="I56" s="149">
        <v>2</v>
      </c>
      <c r="J56" s="149">
        <v>1</v>
      </c>
      <c r="K56" s="149">
        <v>3</v>
      </c>
      <c r="L56" s="160">
        <f t="shared" ref="L56" si="40">SUM(I56:K56)*100/G56</f>
        <v>46.153846153846153</v>
      </c>
      <c r="M56" s="149">
        <v>2</v>
      </c>
      <c r="N56" s="149">
        <v>1</v>
      </c>
      <c r="O56" s="149">
        <v>2</v>
      </c>
      <c r="P56" s="160">
        <f t="shared" ref="P56" si="41">SUM(M56:O56)*100/G56</f>
        <v>38.46153846153846</v>
      </c>
      <c r="Q56" s="149"/>
      <c r="R56" s="149">
        <v>1</v>
      </c>
      <c r="S56" s="149">
        <v>1</v>
      </c>
      <c r="T56" s="160">
        <f t="shared" ref="T56" si="42">SUM(Q56:S56)*100/G56</f>
        <v>15.384615384615385</v>
      </c>
      <c r="U56" s="149"/>
      <c r="V56" s="149"/>
      <c r="W56" s="149"/>
      <c r="X56" s="160">
        <f t="shared" ref="X56" si="43">SUM(U56:W56)*100/G56</f>
        <v>0</v>
      </c>
      <c r="Y56" s="158">
        <f t="shared" ref="Y56" si="44">((1*I56)+(2*J56)+(3*K56)+(4*M56)+(5*N56)+(6*O56)+(7*Q56)+(8*R56)+(9*S56)+(10*U56)+(11*V56)+(12*W56))/G56</f>
        <v>4.2307692307692308</v>
      </c>
      <c r="Z56" s="159">
        <f t="shared" ref="Z56" si="45">T56+X56</f>
        <v>15.384615384615385</v>
      </c>
    </row>
    <row r="57" spans="2:27" x14ac:dyDescent="0.25">
      <c r="B57" s="79"/>
      <c r="C57" s="89" t="s">
        <v>69</v>
      </c>
      <c r="D57" s="48" t="s">
        <v>19</v>
      </c>
      <c r="E57" s="79">
        <v>10</v>
      </c>
      <c r="F57" s="79">
        <v>8</v>
      </c>
      <c r="G57" s="80">
        <f t="shared" si="0"/>
        <v>8</v>
      </c>
      <c r="H57" s="86" t="s">
        <v>34</v>
      </c>
      <c r="I57" s="88"/>
      <c r="J57" s="88">
        <v>2</v>
      </c>
      <c r="K57" s="88">
        <v>3</v>
      </c>
      <c r="L57" s="81">
        <f t="shared" si="1"/>
        <v>62.5</v>
      </c>
      <c r="M57" s="88">
        <v>1</v>
      </c>
      <c r="N57" s="88">
        <v>1</v>
      </c>
      <c r="O57" s="88">
        <v>1</v>
      </c>
      <c r="P57" s="81">
        <f t="shared" si="2"/>
        <v>37.5</v>
      </c>
      <c r="Q57" s="88"/>
      <c r="R57" s="88"/>
      <c r="S57" s="88"/>
      <c r="T57" s="81">
        <f t="shared" si="3"/>
        <v>0</v>
      </c>
      <c r="U57" s="88"/>
      <c r="V57" s="88"/>
      <c r="W57" s="88"/>
      <c r="X57" s="81">
        <f t="shared" si="4"/>
        <v>0</v>
      </c>
      <c r="Y57" s="84">
        <f t="shared" si="5"/>
        <v>3.5</v>
      </c>
      <c r="Z57" s="85">
        <f t="shared" si="6"/>
        <v>0</v>
      </c>
    </row>
    <row r="58" spans="2:27" x14ac:dyDescent="0.25">
      <c r="B58" s="79"/>
      <c r="C58" s="356" t="s">
        <v>69</v>
      </c>
      <c r="D58" s="246" t="s">
        <v>130</v>
      </c>
      <c r="E58" s="337">
        <v>11</v>
      </c>
      <c r="F58" s="337">
        <v>7</v>
      </c>
      <c r="G58" s="80">
        <f t="shared" si="0"/>
        <v>7</v>
      </c>
      <c r="H58" s="340" t="s">
        <v>34</v>
      </c>
      <c r="I58" s="338"/>
      <c r="J58" s="338">
        <v>2</v>
      </c>
      <c r="K58" s="338">
        <v>3</v>
      </c>
      <c r="L58" s="334">
        <f t="shared" si="1"/>
        <v>71.428571428571431</v>
      </c>
      <c r="M58" s="338"/>
      <c r="N58" s="338"/>
      <c r="O58" s="338"/>
      <c r="P58" s="334">
        <f t="shared" si="2"/>
        <v>0</v>
      </c>
      <c r="Q58" s="338">
        <v>2</v>
      </c>
      <c r="R58" s="338"/>
      <c r="S58" s="338"/>
      <c r="T58" s="334">
        <f t="shared" si="3"/>
        <v>28.571428571428573</v>
      </c>
      <c r="U58" s="338"/>
      <c r="V58" s="338"/>
      <c r="W58" s="338"/>
      <c r="X58" s="334">
        <f t="shared" si="4"/>
        <v>0</v>
      </c>
      <c r="Y58" s="335">
        <f t="shared" si="5"/>
        <v>3.8571428571428572</v>
      </c>
      <c r="Z58" s="336">
        <f t="shared" si="6"/>
        <v>28.571428571428573</v>
      </c>
    </row>
    <row r="59" spans="2:27" x14ac:dyDescent="0.25">
      <c r="B59" s="79"/>
      <c r="C59" s="89"/>
      <c r="D59" s="48"/>
      <c r="E59" s="79"/>
      <c r="F59" s="79"/>
      <c r="G59" s="156"/>
      <c r="H59" s="86"/>
      <c r="I59" s="88"/>
      <c r="J59" s="88"/>
      <c r="K59" s="88"/>
      <c r="L59" s="81"/>
      <c r="M59" s="88"/>
      <c r="N59" s="88"/>
      <c r="O59" s="88"/>
      <c r="P59" s="81"/>
      <c r="Q59" s="88"/>
      <c r="R59" s="88"/>
      <c r="S59" s="88"/>
      <c r="T59" s="81"/>
      <c r="U59" s="88"/>
      <c r="V59" s="88"/>
      <c r="W59" s="88"/>
      <c r="X59" s="81"/>
      <c r="Y59" s="162">
        <f>Y58-Y57</f>
        <v>0.35714285714285721</v>
      </c>
      <c r="Z59" s="162">
        <f>Z58-Z57</f>
        <v>28.571428571428573</v>
      </c>
    </row>
    <row r="60" spans="2:27" x14ac:dyDescent="0.25">
      <c r="B60" s="79">
        <v>12</v>
      </c>
      <c r="C60" s="104" t="s">
        <v>69</v>
      </c>
      <c r="D60" s="98" t="s">
        <v>90</v>
      </c>
      <c r="E60" s="100">
        <v>10</v>
      </c>
      <c r="F60" s="100">
        <v>14</v>
      </c>
      <c r="G60" s="80">
        <f t="shared" si="0"/>
        <v>14</v>
      </c>
      <c r="H60" s="104" t="s">
        <v>34</v>
      </c>
      <c r="I60" s="149"/>
      <c r="J60" s="149">
        <v>1</v>
      </c>
      <c r="K60" s="149">
        <v>2</v>
      </c>
      <c r="L60" s="160">
        <f t="shared" ref="L60" si="46">SUM(I60:K60)*100/G60</f>
        <v>21.428571428571427</v>
      </c>
      <c r="M60" s="149">
        <v>1</v>
      </c>
      <c r="N60" s="149">
        <v>1</v>
      </c>
      <c r="O60" s="149">
        <v>3</v>
      </c>
      <c r="P60" s="160">
        <f t="shared" ref="P60" si="47">SUM(M60:O60)*100/G60</f>
        <v>35.714285714285715</v>
      </c>
      <c r="Q60" s="149">
        <v>2</v>
      </c>
      <c r="R60" s="149">
        <v>1</v>
      </c>
      <c r="S60" s="149">
        <v>2</v>
      </c>
      <c r="T60" s="160">
        <f t="shared" ref="T60" si="48">SUM(Q60:S60)*100/G60</f>
        <v>35.714285714285715</v>
      </c>
      <c r="U60" s="149">
        <v>1</v>
      </c>
      <c r="V60" s="149"/>
      <c r="W60" s="149"/>
      <c r="X60" s="160">
        <f t="shared" ref="X60" si="49">SUM(U60:W60)*100/G60</f>
        <v>7.1428571428571432</v>
      </c>
      <c r="Y60" s="158">
        <f t="shared" ref="Y60" si="50">((1*I60)+(2*J60)+(3*K60)+(4*M60)+(5*N60)+(6*O60)+(7*Q60)+(8*R60)+(9*S60)+(10*U60)+(11*V60)+(12*W60))/G60</f>
        <v>6.0714285714285712</v>
      </c>
      <c r="Z60" s="159">
        <f t="shared" ref="Z60" si="51">T60+X60</f>
        <v>42.857142857142861</v>
      </c>
    </row>
    <row r="61" spans="2:27" x14ac:dyDescent="0.25">
      <c r="B61" s="79"/>
      <c r="C61" s="89" t="s">
        <v>69</v>
      </c>
      <c r="D61" s="48" t="s">
        <v>19</v>
      </c>
      <c r="E61" s="79">
        <v>11</v>
      </c>
      <c r="F61" s="79">
        <v>12</v>
      </c>
      <c r="G61" s="80">
        <f t="shared" si="0"/>
        <v>12</v>
      </c>
      <c r="H61" s="86" t="s">
        <v>34</v>
      </c>
      <c r="I61" s="88"/>
      <c r="J61" s="88"/>
      <c r="K61" s="88">
        <v>2</v>
      </c>
      <c r="L61" s="81">
        <f t="shared" si="1"/>
        <v>16.666666666666668</v>
      </c>
      <c r="M61" s="88">
        <v>1</v>
      </c>
      <c r="N61" s="88">
        <v>2</v>
      </c>
      <c r="O61" s="88">
        <v>1</v>
      </c>
      <c r="P61" s="81">
        <f t="shared" si="2"/>
        <v>33.333333333333336</v>
      </c>
      <c r="Q61" s="88">
        <v>3</v>
      </c>
      <c r="R61" s="88"/>
      <c r="S61" s="88">
        <v>2</v>
      </c>
      <c r="T61" s="81">
        <f t="shared" si="3"/>
        <v>41.666666666666664</v>
      </c>
      <c r="U61" s="88">
        <v>1</v>
      </c>
      <c r="V61" s="88"/>
      <c r="W61" s="88"/>
      <c r="X61" s="81">
        <f t="shared" si="4"/>
        <v>8.3333333333333339</v>
      </c>
      <c r="Y61" s="84">
        <f t="shared" si="5"/>
        <v>6.25</v>
      </c>
      <c r="Z61" s="85">
        <f t="shared" si="6"/>
        <v>50</v>
      </c>
    </row>
    <row r="62" spans="2:27" x14ac:dyDescent="0.25">
      <c r="B62" s="79"/>
      <c r="C62" s="89"/>
      <c r="D62" s="48"/>
      <c r="E62" s="79"/>
      <c r="F62" s="79"/>
      <c r="G62" s="156"/>
      <c r="H62" s="86"/>
      <c r="I62" s="88"/>
      <c r="J62" s="88"/>
      <c r="K62" s="88"/>
      <c r="L62" s="81"/>
      <c r="M62" s="88"/>
      <c r="N62" s="88"/>
      <c r="O62" s="88"/>
      <c r="P62" s="81"/>
      <c r="Q62" s="88"/>
      <c r="R62" s="88"/>
      <c r="S62" s="88"/>
      <c r="T62" s="81"/>
      <c r="U62" s="88"/>
      <c r="V62" s="88"/>
      <c r="W62" s="88"/>
      <c r="X62" s="81"/>
      <c r="Y62" s="162">
        <f>Y61-Y60</f>
        <v>0.17857142857142883</v>
      </c>
      <c r="Z62" s="162">
        <f>Z61-Z60</f>
        <v>7.1428571428571388</v>
      </c>
    </row>
    <row r="63" spans="2:27" x14ac:dyDescent="0.25">
      <c r="B63" s="79">
        <v>13</v>
      </c>
      <c r="C63" s="104" t="s">
        <v>69</v>
      </c>
      <c r="D63" s="98" t="s">
        <v>90</v>
      </c>
      <c r="E63" s="100">
        <v>11</v>
      </c>
      <c r="F63" s="100">
        <v>13</v>
      </c>
      <c r="G63" s="80">
        <f t="shared" si="0"/>
        <v>13</v>
      </c>
      <c r="H63" s="104" t="s">
        <v>34</v>
      </c>
      <c r="I63" s="149"/>
      <c r="J63" s="149"/>
      <c r="K63" s="149"/>
      <c r="L63" s="160">
        <f t="shared" ref="L63" si="52">SUM(I63:K63)*100/G63</f>
        <v>0</v>
      </c>
      <c r="M63" s="149">
        <v>2</v>
      </c>
      <c r="N63" s="149">
        <v>2</v>
      </c>
      <c r="O63" s="149">
        <v>1</v>
      </c>
      <c r="P63" s="160">
        <f t="shared" ref="P63" si="53">SUM(M63:O63)*100/G63</f>
        <v>38.46153846153846</v>
      </c>
      <c r="Q63" s="149">
        <v>2</v>
      </c>
      <c r="R63" s="149">
        <v>2</v>
      </c>
      <c r="S63" s="149">
        <v>2</v>
      </c>
      <c r="T63" s="160">
        <f t="shared" ref="T63" si="54">SUM(Q63:S63)*100/G63</f>
        <v>46.153846153846153</v>
      </c>
      <c r="U63" s="149">
        <v>2</v>
      </c>
      <c r="V63" s="149"/>
      <c r="W63" s="149"/>
      <c r="X63" s="160">
        <f t="shared" ref="X63" si="55">SUM(U63:W63)*100/G63</f>
        <v>15.384615384615385</v>
      </c>
      <c r="Y63" s="158">
        <f t="shared" ref="Y63" si="56">((1*I63)+(2*J63)+(3*K63)+(4*M63)+(5*N63)+(6*O63)+(7*Q63)+(8*R63)+(9*S63)+(10*U63)+(11*V63)+(12*W63))/G63</f>
        <v>7.0769230769230766</v>
      </c>
      <c r="Z63" s="159">
        <f t="shared" ref="Z63" si="57">T63+X63</f>
        <v>61.53846153846154</v>
      </c>
    </row>
    <row r="64" spans="2:27" x14ac:dyDescent="0.25">
      <c r="B64" s="79"/>
      <c r="C64" s="89"/>
      <c r="D64" s="48"/>
      <c r="E64" s="79"/>
      <c r="F64" s="79"/>
      <c r="G64" s="156"/>
      <c r="H64" s="86"/>
      <c r="I64" s="88"/>
      <c r="J64" s="88"/>
      <c r="K64" s="88"/>
      <c r="L64" s="81"/>
      <c r="M64" s="88"/>
      <c r="N64" s="88"/>
      <c r="O64" s="88"/>
      <c r="P64" s="81"/>
      <c r="Q64" s="88"/>
      <c r="R64" s="88"/>
      <c r="S64" s="88"/>
      <c r="T64" s="81"/>
      <c r="U64" s="88"/>
      <c r="V64" s="88"/>
      <c r="W64" s="88"/>
      <c r="X64" s="81"/>
      <c r="Y64" s="84"/>
      <c r="Z64" s="85"/>
    </row>
    <row r="65" spans="2:26" x14ac:dyDescent="0.25">
      <c r="B65" s="79"/>
      <c r="C65" s="89"/>
      <c r="D65" s="98" t="s">
        <v>90</v>
      </c>
      <c r="E65" s="79"/>
      <c r="F65" s="79"/>
      <c r="G65" s="156"/>
      <c r="H65" s="104" t="s">
        <v>34</v>
      </c>
      <c r="I65" s="88"/>
      <c r="J65" s="88"/>
      <c r="K65" s="88"/>
      <c r="L65" s="81"/>
      <c r="M65" s="88"/>
      <c r="N65" s="88"/>
      <c r="O65" s="88"/>
      <c r="P65" s="81"/>
      <c r="Q65" s="88"/>
      <c r="R65" s="88"/>
      <c r="S65" s="88"/>
      <c r="T65" s="81"/>
      <c r="U65" s="88"/>
      <c r="V65" s="88"/>
      <c r="W65" s="88"/>
      <c r="X65" s="81"/>
      <c r="Y65" s="158">
        <f>AVERAGE(Y63,Y60,Y56,Y51,Y46,Y41,Y36,Y31,Y26,Y21)</f>
        <v>6.915329115329115</v>
      </c>
      <c r="Z65" s="158">
        <f>AVERAGE(Z63,Z60,Z56,Z51,Z46,Z41,Z36,Z31,Z26,Z21)</f>
        <v>59.914529914529922</v>
      </c>
    </row>
    <row r="66" spans="2:26" x14ac:dyDescent="0.25">
      <c r="B66" s="79"/>
      <c r="C66" s="89"/>
      <c r="D66" s="48" t="s">
        <v>19</v>
      </c>
      <c r="E66" s="79"/>
      <c r="F66" s="79"/>
      <c r="G66" s="156"/>
      <c r="H66" s="86" t="s">
        <v>34</v>
      </c>
      <c r="I66" s="88"/>
      <c r="J66" s="88"/>
      <c r="K66" s="88"/>
      <c r="L66" s="81"/>
      <c r="M66" s="88"/>
      <c r="N66" s="88"/>
      <c r="O66" s="88"/>
      <c r="P66" s="81"/>
      <c r="Q66" s="88"/>
      <c r="R66" s="88"/>
      <c r="S66" s="88"/>
      <c r="T66" s="81"/>
      <c r="U66" s="88"/>
      <c r="V66" s="88"/>
      <c r="W66" s="88"/>
      <c r="X66" s="81"/>
      <c r="Y66" s="84">
        <f>AVERAGE(Y61,Y57,Y52,Y47,Y42,Y37,Y32,Y27,Y22,Y17)</f>
        <v>6.5284581105169339</v>
      </c>
      <c r="Z66" s="84">
        <f>AVERAGE(Z61,Z57,Z52,Z47,Z42,Z37,Z32,Z27,Z22,Z17)</f>
        <v>53.655207537560479</v>
      </c>
    </row>
    <row r="67" spans="2:26" x14ac:dyDescent="0.25">
      <c r="B67" s="79"/>
      <c r="C67" s="89"/>
      <c r="D67" s="246" t="s">
        <v>130</v>
      </c>
      <c r="E67" s="79"/>
      <c r="F67" s="79"/>
      <c r="G67" s="156"/>
      <c r="H67" s="340" t="s">
        <v>34</v>
      </c>
      <c r="I67" s="88"/>
      <c r="J67" s="88"/>
      <c r="K67" s="88"/>
      <c r="L67" s="81"/>
      <c r="M67" s="88"/>
      <c r="N67" s="88"/>
      <c r="O67" s="88"/>
      <c r="P67" s="81"/>
      <c r="Q67" s="88"/>
      <c r="R67" s="88"/>
      <c r="S67" s="88"/>
      <c r="T67" s="81"/>
      <c r="U67" s="88"/>
      <c r="V67" s="88"/>
      <c r="W67" s="88"/>
      <c r="X67" s="81"/>
      <c r="Y67" s="335">
        <f>AVERAGE(Y58,Y53,Y53,Y48,Y43,Y38,Y33,Y28,Y23,Y18,Y14)</f>
        <v>6.6843009931245225</v>
      </c>
      <c r="Z67" s="335">
        <f>AVERAGE(Z58,Z53,Z53,Z48,Z43,Z38,Z33,Z28,Z23,Z18,Z14)</f>
        <v>60.832696715049657</v>
      </c>
    </row>
    <row r="68" spans="2:26" x14ac:dyDescent="0.25">
      <c r="B68" s="79"/>
      <c r="C68" s="89"/>
      <c r="D68" s="246" t="s">
        <v>153</v>
      </c>
      <c r="E68" s="79"/>
      <c r="F68" s="79"/>
      <c r="G68" s="156"/>
      <c r="H68" s="340" t="s">
        <v>34</v>
      </c>
      <c r="I68" s="88"/>
      <c r="J68" s="88"/>
      <c r="K68" s="88"/>
      <c r="L68" s="81"/>
      <c r="M68" s="88"/>
      <c r="N68" s="88"/>
      <c r="O68" s="88"/>
      <c r="P68" s="81"/>
      <c r="Q68" s="88"/>
      <c r="R68" s="88"/>
      <c r="S68" s="88"/>
      <c r="T68" s="81"/>
      <c r="U68" s="88"/>
      <c r="V68" s="88"/>
      <c r="W68" s="88"/>
      <c r="X68" s="81"/>
      <c r="Y68" s="335">
        <f>AVERAGE(Y54,Y49,Y44,Y39,Y34,Y29,Y24,Y19,Y15,Y13)</f>
        <v>6.689379509379509</v>
      </c>
      <c r="Z68" s="335">
        <f>AVERAGE(Z54,Z49,Z44,Z39,Z34,Z29,Z24,Z19,Z15, Y13)</f>
        <v>52.464357864357865</v>
      </c>
    </row>
    <row r="69" spans="2:26" x14ac:dyDescent="0.25">
      <c r="B69" s="79"/>
      <c r="C69" s="86"/>
      <c r="D69" s="87"/>
      <c r="E69" s="83"/>
      <c r="F69" s="31"/>
      <c r="G69" s="91"/>
      <c r="H69" s="52"/>
      <c r="I69" s="13"/>
      <c r="J69" s="13"/>
      <c r="K69" s="13"/>
      <c r="L69" s="81"/>
      <c r="M69" s="13"/>
      <c r="N69" s="13"/>
      <c r="O69" s="13"/>
      <c r="P69" s="81"/>
      <c r="Q69" s="13"/>
      <c r="R69" s="13"/>
      <c r="S69" s="13"/>
      <c r="T69" s="81"/>
      <c r="U69" s="13"/>
      <c r="V69" s="13"/>
      <c r="W69" s="13"/>
      <c r="X69" s="81"/>
      <c r="Y69" s="162">
        <f>Y68-Y67</f>
        <v>5.0785162549864538E-3</v>
      </c>
      <c r="Z69" s="162">
        <f>Z68-Z67</f>
        <v>-8.3683388506917922</v>
      </c>
    </row>
    <row r="70" spans="2:26" x14ac:dyDescent="0.25">
      <c r="B70" s="79">
        <v>1</v>
      </c>
      <c r="C70" s="439" t="s">
        <v>62</v>
      </c>
      <c r="D70" s="440" t="s">
        <v>153</v>
      </c>
      <c r="E70" s="83">
        <v>2</v>
      </c>
      <c r="F70" s="31">
        <v>18</v>
      </c>
      <c r="G70" s="80">
        <f t="shared" si="0"/>
        <v>18</v>
      </c>
      <c r="H70" s="225" t="s">
        <v>35</v>
      </c>
      <c r="I70" s="411"/>
      <c r="J70" s="411">
        <v>1</v>
      </c>
      <c r="K70" s="411">
        <v>1</v>
      </c>
      <c r="L70" s="441">
        <f t="shared" si="1"/>
        <v>11.111111111111111</v>
      </c>
      <c r="M70" s="411"/>
      <c r="N70" s="411">
        <v>1</v>
      </c>
      <c r="O70" s="411">
        <v>1</v>
      </c>
      <c r="P70" s="441">
        <f t="shared" si="2"/>
        <v>11.111111111111111</v>
      </c>
      <c r="Q70" s="411">
        <v>2</v>
      </c>
      <c r="R70" s="411">
        <v>1</v>
      </c>
      <c r="S70" s="411">
        <v>2</v>
      </c>
      <c r="T70" s="441">
        <f t="shared" si="3"/>
        <v>27.777777777777779</v>
      </c>
      <c r="U70" s="411">
        <v>5</v>
      </c>
      <c r="V70" s="411">
        <v>4</v>
      </c>
      <c r="W70" s="411"/>
      <c r="X70" s="441">
        <f t="shared" si="4"/>
        <v>50</v>
      </c>
      <c r="Y70" s="437">
        <f t="shared" si="5"/>
        <v>8.3333333333333339</v>
      </c>
      <c r="Z70" s="438">
        <f t="shared" si="6"/>
        <v>77.777777777777771</v>
      </c>
    </row>
    <row r="71" spans="2:26" x14ac:dyDescent="0.25">
      <c r="B71" s="79">
        <v>2</v>
      </c>
      <c r="C71" s="340" t="s">
        <v>126</v>
      </c>
      <c r="D71" s="339" t="s">
        <v>130</v>
      </c>
      <c r="E71" s="337">
        <v>2</v>
      </c>
      <c r="F71" s="330">
        <v>17</v>
      </c>
      <c r="G71" s="80">
        <f t="shared" si="0"/>
        <v>17</v>
      </c>
      <c r="H71" s="340" t="s">
        <v>35</v>
      </c>
      <c r="I71" s="328"/>
      <c r="J71" s="328"/>
      <c r="K71" s="328"/>
      <c r="L71" s="354">
        <f t="shared" si="1"/>
        <v>0</v>
      </c>
      <c r="M71" s="328"/>
      <c r="N71" s="328"/>
      <c r="O71" s="328"/>
      <c r="P71" s="354">
        <f t="shared" si="2"/>
        <v>0</v>
      </c>
      <c r="Q71" s="328">
        <v>3</v>
      </c>
      <c r="R71" s="328">
        <v>5</v>
      </c>
      <c r="S71" s="328">
        <v>3</v>
      </c>
      <c r="T71" s="354">
        <f t="shared" si="3"/>
        <v>64.705882352941174</v>
      </c>
      <c r="U71" s="328">
        <v>6</v>
      </c>
      <c r="V71" s="328"/>
      <c r="W71" s="328"/>
      <c r="X71" s="354">
        <f t="shared" si="4"/>
        <v>35.294117647058826</v>
      </c>
      <c r="Y71" s="335">
        <f t="shared" si="5"/>
        <v>8.7058823529411757</v>
      </c>
      <c r="Z71" s="336">
        <f t="shared" si="6"/>
        <v>100</v>
      </c>
    </row>
    <row r="72" spans="2:26" x14ac:dyDescent="0.25">
      <c r="B72" s="79"/>
      <c r="C72" s="340" t="s">
        <v>126</v>
      </c>
      <c r="D72" s="442" t="s">
        <v>153</v>
      </c>
      <c r="E72" s="337">
        <v>3</v>
      </c>
      <c r="F72" s="330">
        <v>18</v>
      </c>
      <c r="G72" s="80">
        <f t="shared" si="0"/>
        <v>18</v>
      </c>
      <c r="H72" s="340" t="s">
        <v>35</v>
      </c>
      <c r="I72" s="328"/>
      <c r="J72" s="328">
        <v>1</v>
      </c>
      <c r="K72" s="328"/>
      <c r="L72" s="354">
        <f t="shared" si="1"/>
        <v>5.5555555555555554</v>
      </c>
      <c r="M72" s="328"/>
      <c r="N72" s="328"/>
      <c r="O72" s="328"/>
      <c r="P72" s="354">
        <f t="shared" si="2"/>
        <v>0</v>
      </c>
      <c r="Q72" s="328">
        <v>1</v>
      </c>
      <c r="R72" s="328">
        <v>1</v>
      </c>
      <c r="S72" s="328">
        <v>8</v>
      </c>
      <c r="T72" s="354">
        <f t="shared" si="3"/>
        <v>55.555555555555557</v>
      </c>
      <c r="U72" s="328">
        <v>7</v>
      </c>
      <c r="V72" s="328"/>
      <c r="W72" s="328"/>
      <c r="X72" s="354">
        <f t="shared" si="4"/>
        <v>38.888888888888886</v>
      </c>
      <c r="Y72" s="335">
        <f t="shared" si="5"/>
        <v>8.8333333333333339</v>
      </c>
      <c r="Z72" s="336">
        <f t="shared" si="6"/>
        <v>94.444444444444443</v>
      </c>
    </row>
    <row r="73" spans="2:26" x14ac:dyDescent="0.25">
      <c r="B73" s="79"/>
      <c r="C73" s="225"/>
      <c r="D73" s="420"/>
      <c r="E73" s="152"/>
      <c r="F73" s="435"/>
      <c r="G73" s="156"/>
      <c r="H73" s="225"/>
      <c r="I73" s="411"/>
      <c r="J73" s="411"/>
      <c r="K73" s="411"/>
      <c r="L73" s="441"/>
      <c r="M73" s="411"/>
      <c r="N73" s="411"/>
      <c r="O73" s="411"/>
      <c r="P73" s="441"/>
      <c r="Q73" s="411"/>
      <c r="R73" s="411"/>
      <c r="S73" s="411"/>
      <c r="T73" s="441"/>
      <c r="U73" s="411"/>
      <c r="V73" s="411"/>
      <c r="W73" s="411"/>
      <c r="X73" s="441"/>
      <c r="Y73" s="162">
        <f>Y72-Y71</f>
        <v>0.12745098039215819</v>
      </c>
      <c r="Z73" s="162">
        <f>Z72-Z71</f>
        <v>-5.5555555555555571</v>
      </c>
    </row>
    <row r="74" spans="2:26" x14ac:dyDescent="0.25">
      <c r="B74" s="79">
        <v>3</v>
      </c>
      <c r="C74" s="86" t="s">
        <v>76</v>
      </c>
      <c r="D74" s="48" t="s">
        <v>19</v>
      </c>
      <c r="E74" s="79">
        <v>2</v>
      </c>
      <c r="F74" s="79">
        <v>22</v>
      </c>
      <c r="G74" s="80">
        <f t="shared" si="0"/>
        <v>22</v>
      </c>
      <c r="H74" s="86" t="s">
        <v>35</v>
      </c>
      <c r="I74" s="13"/>
      <c r="J74" s="13"/>
      <c r="K74" s="202">
        <v>2</v>
      </c>
      <c r="L74" s="212">
        <f t="shared" si="1"/>
        <v>9.0909090909090917</v>
      </c>
      <c r="M74" s="202"/>
      <c r="N74" s="202"/>
      <c r="O74" s="202">
        <v>2</v>
      </c>
      <c r="P74" s="212">
        <f t="shared" si="2"/>
        <v>9.0909090909090917</v>
      </c>
      <c r="Q74" s="202">
        <v>4</v>
      </c>
      <c r="R74" s="202">
        <v>4</v>
      </c>
      <c r="S74" s="202">
        <v>2</v>
      </c>
      <c r="T74" s="212">
        <f t="shared" si="3"/>
        <v>45.454545454545453</v>
      </c>
      <c r="U74" s="202">
        <v>3</v>
      </c>
      <c r="V74" s="202">
        <v>5</v>
      </c>
      <c r="W74" s="202"/>
      <c r="X74" s="212">
        <f t="shared" si="4"/>
        <v>36.363636363636367</v>
      </c>
      <c r="Y74" s="84">
        <f t="shared" si="5"/>
        <v>8.2272727272727266</v>
      </c>
      <c r="Z74" s="85">
        <f t="shared" si="6"/>
        <v>81.818181818181813</v>
      </c>
    </row>
    <row r="75" spans="2:26" x14ac:dyDescent="0.25">
      <c r="B75" s="79"/>
      <c r="C75" s="331" t="s">
        <v>76</v>
      </c>
      <c r="D75" s="246" t="s">
        <v>130</v>
      </c>
      <c r="E75" s="337">
        <v>3</v>
      </c>
      <c r="F75" s="337">
        <v>21</v>
      </c>
      <c r="G75" s="80">
        <f t="shared" si="0"/>
        <v>21</v>
      </c>
      <c r="H75" s="340" t="s">
        <v>35</v>
      </c>
      <c r="I75" s="328"/>
      <c r="J75" s="328"/>
      <c r="K75" s="355"/>
      <c r="L75" s="354">
        <f t="shared" si="1"/>
        <v>0</v>
      </c>
      <c r="M75" s="355">
        <v>1</v>
      </c>
      <c r="N75" s="355">
        <v>1</v>
      </c>
      <c r="O75" s="355"/>
      <c r="P75" s="354">
        <f t="shared" si="2"/>
        <v>9.5238095238095237</v>
      </c>
      <c r="Q75" s="355">
        <v>3</v>
      </c>
      <c r="R75" s="355">
        <v>2</v>
      </c>
      <c r="S75" s="355">
        <v>4</v>
      </c>
      <c r="T75" s="354">
        <f t="shared" si="3"/>
        <v>42.857142857142854</v>
      </c>
      <c r="U75" s="355">
        <v>5</v>
      </c>
      <c r="V75" s="355">
        <v>5</v>
      </c>
      <c r="W75" s="355"/>
      <c r="X75" s="354">
        <f t="shared" si="4"/>
        <v>47.61904761904762</v>
      </c>
      <c r="Y75" s="335">
        <f t="shared" si="5"/>
        <v>8.9047619047619051</v>
      </c>
      <c r="Z75" s="336">
        <f t="shared" si="6"/>
        <v>90.476190476190482</v>
      </c>
    </row>
    <row r="76" spans="2:26" x14ac:dyDescent="0.25">
      <c r="B76" s="79"/>
      <c r="C76" s="331" t="s">
        <v>76</v>
      </c>
      <c r="D76" s="246" t="s">
        <v>153</v>
      </c>
      <c r="E76" s="337">
        <v>4</v>
      </c>
      <c r="F76" s="337">
        <v>21</v>
      </c>
      <c r="G76" s="80">
        <f t="shared" si="0"/>
        <v>21</v>
      </c>
      <c r="H76" s="340" t="s">
        <v>35</v>
      </c>
      <c r="I76" s="328"/>
      <c r="J76" s="328"/>
      <c r="K76" s="355">
        <v>1</v>
      </c>
      <c r="L76" s="354">
        <f t="shared" si="1"/>
        <v>4.7619047619047619</v>
      </c>
      <c r="M76" s="355">
        <v>1</v>
      </c>
      <c r="N76" s="355"/>
      <c r="O76" s="355"/>
      <c r="P76" s="354">
        <f t="shared" si="2"/>
        <v>4.7619047619047619</v>
      </c>
      <c r="Q76" s="355">
        <v>1</v>
      </c>
      <c r="R76" s="355">
        <v>7</v>
      </c>
      <c r="S76" s="355">
        <v>1</v>
      </c>
      <c r="T76" s="354">
        <f t="shared" si="3"/>
        <v>42.857142857142854</v>
      </c>
      <c r="U76" s="355">
        <v>5</v>
      </c>
      <c r="V76" s="355">
        <v>5</v>
      </c>
      <c r="W76" s="355"/>
      <c r="X76" s="354">
        <f t="shared" si="4"/>
        <v>47.61904761904762</v>
      </c>
      <c r="Y76" s="335">
        <f t="shared" si="5"/>
        <v>8.7619047619047628</v>
      </c>
      <c r="Z76" s="336">
        <f t="shared" si="6"/>
        <v>90.476190476190482</v>
      </c>
    </row>
    <row r="77" spans="2:26" x14ac:dyDescent="0.25">
      <c r="B77" s="79"/>
      <c r="C77" s="86"/>
      <c r="D77" s="48"/>
      <c r="E77" s="79"/>
      <c r="F77" s="79"/>
      <c r="G77" s="80"/>
      <c r="H77" s="224"/>
      <c r="I77" s="13"/>
      <c r="J77" s="13"/>
      <c r="K77" s="202"/>
      <c r="L77" s="212"/>
      <c r="M77" s="202"/>
      <c r="N77" s="202"/>
      <c r="O77" s="202"/>
      <c r="P77" s="212"/>
      <c r="Q77" s="202"/>
      <c r="R77" s="202"/>
      <c r="S77" s="202"/>
      <c r="T77" s="212"/>
      <c r="U77" s="202"/>
      <c r="V77" s="202"/>
      <c r="W77" s="202"/>
      <c r="X77" s="212"/>
      <c r="Y77" s="162">
        <f>Y76-Y75</f>
        <v>-0.14285714285714235</v>
      </c>
      <c r="Z77" s="162">
        <f>Z76-Z75</f>
        <v>0</v>
      </c>
    </row>
    <row r="78" spans="2:26" x14ac:dyDescent="0.25">
      <c r="B78" s="79">
        <v>4</v>
      </c>
      <c r="C78" s="170" t="s">
        <v>58</v>
      </c>
      <c r="D78" s="98" t="s">
        <v>90</v>
      </c>
      <c r="E78" s="100">
        <v>2</v>
      </c>
      <c r="F78" s="100">
        <v>10</v>
      </c>
      <c r="G78" s="80">
        <f t="shared" ref="G78" si="58">I78+J78+K78+M78+N78+O78+Q78+R78+S78+U78+V78+W78</f>
        <v>10</v>
      </c>
      <c r="H78" s="104" t="s">
        <v>129</v>
      </c>
      <c r="I78" s="167"/>
      <c r="J78" s="167"/>
      <c r="K78" s="167">
        <v>1</v>
      </c>
      <c r="L78" s="168">
        <f t="shared" ref="L78" si="59">SUM(I78:K78)*100/G78</f>
        <v>10</v>
      </c>
      <c r="M78" s="167"/>
      <c r="N78" s="167"/>
      <c r="O78" s="167">
        <v>1</v>
      </c>
      <c r="P78" s="168">
        <f t="shared" ref="P78" si="60">SUM(M78:O78)*100/G78</f>
        <v>10</v>
      </c>
      <c r="Q78" s="167"/>
      <c r="R78" s="167"/>
      <c r="S78" s="167">
        <v>2</v>
      </c>
      <c r="T78" s="168">
        <f t="shared" ref="T78" si="61">SUM(Q78:S78)*100/G78</f>
        <v>20</v>
      </c>
      <c r="U78" s="167">
        <v>3</v>
      </c>
      <c r="V78" s="167">
        <v>3</v>
      </c>
      <c r="W78" s="167"/>
      <c r="X78" s="168">
        <f t="shared" ref="X78" si="62">SUM(U78:W78)*100/G78</f>
        <v>60</v>
      </c>
      <c r="Y78" s="158">
        <f t="shared" si="5"/>
        <v>9</v>
      </c>
      <c r="Z78" s="159">
        <f t="shared" si="6"/>
        <v>80</v>
      </c>
    </row>
    <row r="79" spans="2:26" x14ac:dyDescent="0.25">
      <c r="B79" s="79"/>
      <c r="C79" s="163" t="s">
        <v>58</v>
      </c>
      <c r="D79" s="48" t="s">
        <v>19</v>
      </c>
      <c r="E79" s="79">
        <v>3</v>
      </c>
      <c r="F79" s="79">
        <v>10</v>
      </c>
      <c r="G79" s="80">
        <f t="shared" si="0"/>
        <v>10</v>
      </c>
      <c r="H79" s="86" t="s">
        <v>35</v>
      </c>
      <c r="I79" s="88"/>
      <c r="J79" s="88"/>
      <c r="K79" s="88"/>
      <c r="L79" s="81">
        <f t="shared" si="1"/>
        <v>0</v>
      </c>
      <c r="M79" s="88">
        <v>1</v>
      </c>
      <c r="N79" s="88"/>
      <c r="O79" s="88">
        <v>1</v>
      </c>
      <c r="P79" s="81">
        <f t="shared" si="2"/>
        <v>20</v>
      </c>
      <c r="Q79" s="88"/>
      <c r="R79" s="88">
        <v>1</v>
      </c>
      <c r="S79" s="88">
        <v>3</v>
      </c>
      <c r="T79" s="81">
        <f t="shared" si="3"/>
        <v>40</v>
      </c>
      <c r="U79" s="88">
        <v>1</v>
      </c>
      <c r="V79" s="88">
        <v>3</v>
      </c>
      <c r="W79" s="88"/>
      <c r="X79" s="81">
        <f t="shared" si="4"/>
        <v>40</v>
      </c>
      <c r="Y79" s="84">
        <f t="shared" si="5"/>
        <v>8.8000000000000007</v>
      </c>
      <c r="Z79" s="85">
        <f t="shared" si="6"/>
        <v>80</v>
      </c>
    </row>
    <row r="80" spans="2:26" x14ac:dyDescent="0.25">
      <c r="B80" s="79"/>
      <c r="C80" s="341" t="s">
        <v>58</v>
      </c>
      <c r="D80" s="246" t="s">
        <v>130</v>
      </c>
      <c r="E80" s="337">
        <v>4</v>
      </c>
      <c r="F80" s="337">
        <v>10</v>
      </c>
      <c r="G80" s="80">
        <f t="shared" si="0"/>
        <v>10</v>
      </c>
      <c r="H80" s="340" t="s">
        <v>35</v>
      </c>
      <c r="I80" s="338"/>
      <c r="J80" s="338"/>
      <c r="K80" s="338"/>
      <c r="L80" s="334">
        <f t="shared" si="1"/>
        <v>0</v>
      </c>
      <c r="M80" s="338"/>
      <c r="N80" s="338">
        <v>1</v>
      </c>
      <c r="O80" s="338">
        <v>1</v>
      </c>
      <c r="P80" s="334">
        <f t="shared" si="2"/>
        <v>20</v>
      </c>
      <c r="Q80" s="338"/>
      <c r="R80" s="338"/>
      <c r="S80" s="338">
        <v>2</v>
      </c>
      <c r="T80" s="334">
        <f t="shared" si="3"/>
        <v>20</v>
      </c>
      <c r="U80" s="338">
        <v>2</v>
      </c>
      <c r="V80" s="338">
        <v>4</v>
      </c>
      <c r="W80" s="338"/>
      <c r="X80" s="334">
        <f t="shared" si="4"/>
        <v>60</v>
      </c>
      <c r="Y80" s="335">
        <f t="shared" si="5"/>
        <v>9.3000000000000007</v>
      </c>
      <c r="Z80" s="336">
        <f t="shared" si="6"/>
        <v>80</v>
      </c>
    </row>
    <row r="81" spans="2:26" x14ac:dyDescent="0.25">
      <c r="B81" s="79"/>
      <c r="C81" s="351" t="s">
        <v>69</v>
      </c>
      <c r="D81" s="246" t="s">
        <v>153</v>
      </c>
      <c r="E81" s="337">
        <v>5</v>
      </c>
      <c r="F81" s="337">
        <v>10</v>
      </c>
      <c r="G81" s="80">
        <f t="shared" si="0"/>
        <v>10</v>
      </c>
      <c r="H81" s="351" t="s">
        <v>35</v>
      </c>
      <c r="I81" s="338"/>
      <c r="J81" s="338"/>
      <c r="K81" s="338">
        <v>1</v>
      </c>
      <c r="L81" s="334">
        <f t="shared" si="1"/>
        <v>10</v>
      </c>
      <c r="M81" s="338"/>
      <c r="N81" s="338">
        <v>2</v>
      </c>
      <c r="O81" s="338">
        <v>1</v>
      </c>
      <c r="P81" s="334">
        <f t="shared" si="2"/>
        <v>30</v>
      </c>
      <c r="Q81" s="338">
        <v>1</v>
      </c>
      <c r="R81" s="338">
        <v>1</v>
      </c>
      <c r="S81" s="338">
        <v>3</v>
      </c>
      <c r="T81" s="334">
        <f t="shared" si="3"/>
        <v>50</v>
      </c>
      <c r="U81" s="338">
        <v>1</v>
      </c>
      <c r="V81" s="338"/>
      <c r="W81" s="338"/>
      <c r="X81" s="334">
        <f t="shared" si="4"/>
        <v>10</v>
      </c>
      <c r="Y81" s="335">
        <f t="shared" si="5"/>
        <v>7.1</v>
      </c>
      <c r="Z81" s="336">
        <f t="shared" si="6"/>
        <v>60</v>
      </c>
    </row>
    <row r="82" spans="2:26" x14ac:dyDescent="0.25">
      <c r="B82" s="79"/>
      <c r="C82" s="163"/>
      <c r="D82" s="48"/>
      <c r="E82" s="79"/>
      <c r="F82" s="79"/>
      <c r="G82" s="156"/>
      <c r="H82" s="86"/>
      <c r="I82" s="88"/>
      <c r="J82" s="88"/>
      <c r="K82" s="88"/>
      <c r="L82" s="81"/>
      <c r="M82" s="88"/>
      <c r="N82" s="88"/>
      <c r="O82" s="88"/>
      <c r="P82" s="81"/>
      <c r="Q82" s="88"/>
      <c r="R82" s="88"/>
      <c r="S82" s="88"/>
      <c r="T82" s="81"/>
      <c r="U82" s="88"/>
      <c r="V82" s="88"/>
      <c r="W82" s="88"/>
      <c r="X82" s="81"/>
      <c r="Y82" s="162">
        <f>Y81-Y80</f>
        <v>-2.2000000000000011</v>
      </c>
      <c r="Z82" s="162">
        <f>Z81-Z80</f>
        <v>-20</v>
      </c>
    </row>
    <row r="83" spans="2:26" x14ac:dyDescent="0.25">
      <c r="B83" s="79">
        <v>5</v>
      </c>
      <c r="C83" s="164" t="s">
        <v>62</v>
      </c>
      <c r="D83" s="98" t="s">
        <v>90</v>
      </c>
      <c r="E83" s="100">
        <v>3</v>
      </c>
      <c r="F83" s="100">
        <v>18</v>
      </c>
      <c r="G83" s="80">
        <f t="shared" si="0"/>
        <v>18</v>
      </c>
      <c r="H83" s="104" t="s">
        <v>36</v>
      </c>
      <c r="I83" s="167"/>
      <c r="J83" s="167"/>
      <c r="K83" s="167"/>
      <c r="L83" s="168">
        <f t="shared" ref="L83" si="63">SUM(I83:K83)*100/G83</f>
        <v>0</v>
      </c>
      <c r="M83" s="167"/>
      <c r="N83" s="167"/>
      <c r="O83" s="167">
        <v>1</v>
      </c>
      <c r="P83" s="168">
        <f t="shared" ref="P83" si="64">SUM(M83:O83)*100/G83</f>
        <v>5.5555555555555554</v>
      </c>
      <c r="Q83" s="167">
        <v>1</v>
      </c>
      <c r="R83" s="167">
        <v>3</v>
      </c>
      <c r="S83" s="167">
        <v>3</v>
      </c>
      <c r="T83" s="168">
        <f t="shared" ref="T83" si="65">SUM(Q83:S83)*100/G83</f>
        <v>38.888888888888886</v>
      </c>
      <c r="U83" s="167">
        <v>6</v>
      </c>
      <c r="V83" s="167">
        <v>4</v>
      </c>
      <c r="W83" s="167"/>
      <c r="X83" s="168">
        <f t="shared" ref="X83" si="66">SUM(U83:W83)*100/G83</f>
        <v>55.555555555555557</v>
      </c>
      <c r="Y83" s="158">
        <f t="shared" ref="Y83" si="67">((1*I83)+(2*J83)+(3*K83)+(4*M83)+(5*N83)+(6*O83)+(7*Q83)+(8*R83)+(9*S83)+(10*U83)+(11*V83)+(12*W83))/G83</f>
        <v>9.3333333333333339</v>
      </c>
      <c r="Z83" s="159">
        <f t="shared" ref="Z83" si="68">T83+X83</f>
        <v>94.444444444444443</v>
      </c>
    </row>
    <row r="84" spans="2:26" x14ac:dyDescent="0.25">
      <c r="B84" s="79"/>
      <c r="C84" s="86" t="s">
        <v>62</v>
      </c>
      <c r="D84" s="48" t="s">
        <v>19</v>
      </c>
      <c r="E84" s="79">
        <v>4</v>
      </c>
      <c r="F84" s="79">
        <v>17</v>
      </c>
      <c r="G84" s="80">
        <f t="shared" si="0"/>
        <v>17</v>
      </c>
      <c r="H84" s="86" t="s">
        <v>35</v>
      </c>
      <c r="I84" s="88"/>
      <c r="J84" s="88"/>
      <c r="K84" s="88"/>
      <c r="L84" s="81">
        <f t="shared" si="1"/>
        <v>0</v>
      </c>
      <c r="M84" s="88"/>
      <c r="N84" s="88">
        <v>1</v>
      </c>
      <c r="O84" s="88"/>
      <c r="P84" s="81">
        <f t="shared" si="2"/>
        <v>5.882352941176471</v>
      </c>
      <c r="Q84" s="88"/>
      <c r="R84" s="88">
        <v>3</v>
      </c>
      <c r="S84" s="88">
        <v>5</v>
      </c>
      <c r="T84" s="81">
        <f t="shared" si="3"/>
        <v>47.058823529411768</v>
      </c>
      <c r="U84" s="88">
        <v>4</v>
      </c>
      <c r="V84" s="88">
        <v>4</v>
      </c>
      <c r="W84" s="88"/>
      <c r="X84" s="81">
        <f t="shared" si="4"/>
        <v>47.058823529411768</v>
      </c>
      <c r="Y84" s="84">
        <f>((1*I84)+(2*J84)+(3*K84)+(4*M84)+(5*N84)+(6*O84)+(7*Q84)+(8*R84)+(9*S84)+(10*U84)+(11*V84)+(12*W84))/G84</f>
        <v>9.2941176470588243</v>
      </c>
      <c r="Z84" s="85">
        <f t="shared" si="6"/>
        <v>94.117647058823536</v>
      </c>
    </row>
    <row r="85" spans="2:26" x14ac:dyDescent="0.25">
      <c r="B85" s="79"/>
      <c r="C85" s="340" t="s">
        <v>70</v>
      </c>
      <c r="D85" s="246" t="s">
        <v>130</v>
      </c>
      <c r="E85" s="337">
        <v>5</v>
      </c>
      <c r="F85" s="337">
        <v>17</v>
      </c>
      <c r="G85" s="80">
        <f t="shared" si="0"/>
        <v>17</v>
      </c>
      <c r="H85" s="340" t="s">
        <v>131</v>
      </c>
      <c r="I85" s="338"/>
      <c r="J85" s="338"/>
      <c r="K85" s="338"/>
      <c r="L85" s="334">
        <f t="shared" si="1"/>
        <v>0</v>
      </c>
      <c r="M85" s="338"/>
      <c r="N85" s="338">
        <v>2</v>
      </c>
      <c r="O85" s="338"/>
      <c r="P85" s="334">
        <f t="shared" si="2"/>
        <v>11.764705882352942</v>
      </c>
      <c r="Q85" s="338">
        <v>5</v>
      </c>
      <c r="R85" s="338">
        <v>5</v>
      </c>
      <c r="S85" s="338">
        <v>1</v>
      </c>
      <c r="T85" s="334">
        <f t="shared" si="3"/>
        <v>64.705882352941174</v>
      </c>
      <c r="U85" s="338">
        <v>1</v>
      </c>
      <c r="V85" s="338">
        <v>3</v>
      </c>
      <c r="W85" s="338"/>
      <c r="X85" s="334">
        <f t="shared" si="4"/>
        <v>23.529411764705884</v>
      </c>
      <c r="Y85" s="335">
        <f>((1*I85)+(2*J85)+(3*K85)+(4*M85)+(5*N85)+(6*O85)+(7*Q85)+(8*R85)+(9*S85)+(10*U85)+(11*V85)+(12*W85))/G85</f>
        <v>8.0588235294117645</v>
      </c>
      <c r="Z85" s="336">
        <f t="shared" si="6"/>
        <v>88.235294117647058</v>
      </c>
    </row>
    <row r="86" spans="2:26" x14ac:dyDescent="0.25">
      <c r="B86" s="79"/>
      <c r="C86" s="340" t="s">
        <v>70</v>
      </c>
      <c r="D86" s="246" t="s">
        <v>153</v>
      </c>
      <c r="E86" s="337">
        <v>6</v>
      </c>
      <c r="F86" s="337">
        <v>18</v>
      </c>
      <c r="G86" s="80">
        <f t="shared" si="0"/>
        <v>20</v>
      </c>
      <c r="H86" s="340" t="s">
        <v>131</v>
      </c>
      <c r="I86" s="338"/>
      <c r="J86" s="338"/>
      <c r="K86" s="338">
        <v>1</v>
      </c>
      <c r="L86" s="334">
        <f t="shared" ref="L86" si="69">SUM(I86:K86)*100/F86</f>
        <v>5.5555555555555554</v>
      </c>
      <c r="M86" s="338"/>
      <c r="N86" s="338">
        <v>3</v>
      </c>
      <c r="O86" s="338"/>
      <c r="P86" s="334">
        <f t="shared" ref="P86" si="70">SUM(M86:O86)*100/F86</f>
        <v>16.666666666666668</v>
      </c>
      <c r="Q86" s="338">
        <v>6</v>
      </c>
      <c r="R86" s="338">
        <v>5</v>
      </c>
      <c r="S86" s="338">
        <v>1</v>
      </c>
      <c r="T86" s="334">
        <f t="shared" ref="T86" si="71">SUM(Q86:S86)*100/F86</f>
        <v>66.666666666666671</v>
      </c>
      <c r="U86" s="338">
        <v>2</v>
      </c>
      <c r="V86" s="338">
        <v>2</v>
      </c>
      <c r="W86" s="338"/>
      <c r="X86" s="334"/>
      <c r="Y86" s="335">
        <f>((1*I86)+(2*J86)+(3*K86)+(4*M86)+(5*N86)+(6*O86)+(7*Q86)+(8*R86)+(9*S86)+(10*U86)+(11*V86)+(12*W86))/G86</f>
        <v>7.55</v>
      </c>
      <c r="Z86" s="336">
        <f t="shared" ref="Z86" si="72">T86+X86</f>
        <v>66.666666666666671</v>
      </c>
    </row>
    <row r="87" spans="2:26" x14ac:dyDescent="0.25">
      <c r="B87" s="79"/>
      <c r="C87" s="86"/>
      <c r="D87" s="48"/>
      <c r="E87" s="79"/>
      <c r="F87" s="152"/>
      <c r="G87" s="156"/>
      <c r="H87" s="86"/>
      <c r="I87" s="88"/>
      <c r="J87" s="88"/>
      <c r="K87" s="88"/>
      <c r="L87" s="81"/>
      <c r="M87" s="88"/>
      <c r="N87" s="88"/>
      <c r="O87" s="88"/>
      <c r="P87" s="81"/>
      <c r="Q87" s="88"/>
      <c r="R87" s="88"/>
      <c r="S87" s="88"/>
      <c r="T87" s="81"/>
      <c r="U87" s="88"/>
      <c r="V87" s="88"/>
      <c r="W87" s="88"/>
      <c r="X87" s="81"/>
      <c r="Y87" s="162">
        <f>Y86-Y85</f>
        <v>-0.50882352941176467</v>
      </c>
      <c r="Z87" s="162">
        <f>Z86-Z85</f>
        <v>-21.568627450980387</v>
      </c>
    </row>
    <row r="88" spans="2:26" x14ac:dyDescent="0.25">
      <c r="B88" s="79">
        <v>6</v>
      </c>
      <c r="C88" s="104" t="s">
        <v>61</v>
      </c>
      <c r="D88" s="98" t="s">
        <v>90</v>
      </c>
      <c r="E88" s="100">
        <v>4</v>
      </c>
      <c r="F88" s="100">
        <v>14</v>
      </c>
      <c r="G88" s="80">
        <f t="shared" si="0"/>
        <v>14</v>
      </c>
      <c r="H88" s="104" t="s">
        <v>36</v>
      </c>
      <c r="I88" s="167"/>
      <c r="J88" s="167"/>
      <c r="K88" s="167"/>
      <c r="L88" s="168">
        <f t="shared" ref="L88" si="73">SUM(I88:K88)*100/G88</f>
        <v>0</v>
      </c>
      <c r="M88" s="167">
        <v>1</v>
      </c>
      <c r="N88" s="167"/>
      <c r="O88" s="167">
        <v>3</v>
      </c>
      <c r="P88" s="168">
        <f t="shared" ref="P88" si="74">SUM(M88:O88)*100/G88</f>
        <v>28.571428571428573</v>
      </c>
      <c r="Q88" s="167">
        <v>1</v>
      </c>
      <c r="R88" s="167">
        <v>2</v>
      </c>
      <c r="S88" s="167"/>
      <c r="T88" s="168">
        <f t="shared" ref="T88" si="75">SUM(Q88:S88)*100/G88</f>
        <v>21.428571428571427</v>
      </c>
      <c r="U88" s="167">
        <v>5</v>
      </c>
      <c r="V88" s="167">
        <v>2</v>
      </c>
      <c r="W88" s="167"/>
      <c r="X88" s="168">
        <f t="shared" ref="X88" si="76">SUM(U88:W88)*100/G88</f>
        <v>50</v>
      </c>
      <c r="Y88" s="158">
        <f t="shared" ref="Y88" si="77">((1*I88)+(2*J88)+(3*K88)+(4*M88)+(5*N88)+(6*O88)+(7*Q88)+(8*R88)+(9*S88)+(10*U88)+(11*V88)+(12*W88))/G88</f>
        <v>8.3571428571428577</v>
      </c>
      <c r="Z88" s="159">
        <f t="shared" ref="Z88" si="78">T88+X88</f>
        <v>71.428571428571431</v>
      </c>
    </row>
    <row r="89" spans="2:26" x14ac:dyDescent="0.25">
      <c r="B89" s="79"/>
      <c r="C89" s="86" t="s">
        <v>70</v>
      </c>
      <c r="D89" s="48" t="s">
        <v>19</v>
      </c>
      <c r="E89" s="79">
        <v>5</v>
      </c>
      <c r="F89" s="79">
        <v>14</v>
      </c>
      <c r="G89" s="80">
        <f t="shared" si="0"/>
        <v>14</v>
      </c>
      <c r="H89" s="86" t="s">
        <v>36</v>
      </c>
      <c r="I89" s="88"/>
      <c r="J89" s="88"/>
      <c r="K89" s="88">
        <v>2</v>
      </c>
      <c r="L89" s="81">
        <f t="shared" si="1"/>
        <v>14.285714285714286</v>
      </c>
      <c r="M89" s="88">
        <v>2</v>
      </c>
      <c r="N89" s="88">
        <v>1</v>
      </c>
      <c r="O89" s="88">
        <v>2</v>
      </c>
      <c r="P89" s="81">
        <f t="shared" si="2"/>
        <v>35.714285714285715</v>
      </c>
      <c r="Q89" s="88">
        <v>2</v>
      </c>
      <c r="R89" s="88">
        <v>3</v>
      </c>
      <c r="S89" s="88">
        <v>2</v>
      </c>
      <c r="T89" s="81">
        <f t="shared" si="3"/>
        <v>50</v>
      </c>
      <c r="U89" s="88"/>
      <c r="V89" s="88"/>
      <c r="W89" s="88"/>
      <c r="X89" s="81">
        <f t="shared" si="4"/>
        <v>0</v>
      </c>
      <c r="Y89" s="84">
        <f t="shared" si="5"/>
        <v>6.2142857142857144</v>
      </c>
      <c r="Z89" s="85">
        <f t="shared" si="6"/>
        <v>50</v>
      </c>
    </row>
    <row r="90" spans="2:26" x14ac:dyDescent="0.25">
      <c r="B90" s="79"/>
      <c r="C90" s="340" t="s">
        <v>69</v>
      </c>
      <c r="D90" s="246" t="s">
        <v>130</v>
      </c>
      <c r="E90" s="337">
        <v>6</v>
      </c>
      <c r="F90" s="337">
        <v>14</v>
      </c>
      <c r="G90" s="80">
        <f t="shared" si="0"/>
        <v>14</v>
      </c>
      <c r="H90" s="340" t="s">
        <v>36</v>
      </c>
      <c r="I90" s="338"/>
      <c r="J90" s="338"/>
      <c r="K90" s="338">
        <v>3</v>
      </c>
      <c r="L90" s="334">
        <f t="shared" si="1"/>
        <v>21.428571428571427</v>
      </c>
      <c r="M90" s="338">
        <v>3</v>
      </c>
      <c r="N90" s="338"/>
      <c r="O90" s="338">
        <v>2</v>
      </c>
      <c r="P90" s="334">
        <f t="shared" si="2"/>
        <v>35.714285714285715</v>
      </c>
      <c r="Q90" s="338">
        <v>1</v>
      </c>
      <c r="R90" s="338">
        <v>3</v>
      </c>
      <c r="S90" s="338">
        <v>2</v>
      </c>
      <c r="T90" s="334">
        <f t="shared" si="3"/>
        <v>42.857142857142854</v>
      </c>
      <c r="U90" s="338"/>
      <c r="V90" s="338"/>
      <c r="W90" s="338"/>
      <c r="X90" s="334">
        <f t="shared" si="4"/>
        <v>0</v>
      </c>
      <c r="Y90" s="335">
        <f t="shared" si="5"/>
        <v>5.8571428571428568</v>
      </c>
      <c r="Z90" s="336">
        <f t="shared" si="6"/>
        <v>42.857142857142854</v>
      </c>
    </row>
    <row r="91" spans="2:26" x14ac:dyDescent="0.25">
      <c r="B91" s="79"/>
      <c r="C91" s="340" t="s">
        <v>69</v>
      </c>
      <c r="D91" s="246" t="s">
        <v>153</v>
      </c>
      <c r="E91" s="337">
        <v>7</v>
      </c>
      <c r="F91" s="337">
        <v>14</v>
      </c>
      <c r="G91" s="80">
        <f t="shared" ref="G91" si="79">I91+J91+K91+M91+N91+O91+Q91+R91+S91+U91+V91+W91</f>
        <v>14</v>
      </c>
      <c r="H91" s="340" t="s">
        <v>36</v>
      </c>
      <c r="I91" s="338"/>
      <c r="J91" s="338">
        <v>1</v>
      </c>
      <c r="K91" s="338">
        <v>3</v>
      </c>
      <c r="L91" s="334">
        <f t="shared" ref="L91" si="80">SUM(I91:K91)*100/F91</f>
        <v>28.571428571428573</v>
      </c>
      <c r="M91" s="338">
        <v>1</v>
      </c>
      <c r="N91" s="338">
        <v>1</v>
      </c>
      <c r="O91" s="338">
        <v>1</v>
      </c>
      <c r="P91" s="334">
        <f t="shared" ref="P91" si="81">SUM(M91:O91)*100/F91</f>
        <v>21.428571428571427</v>
      </c>
      <c r="Q91" s="338">
        <v>2</v>
      </c>
      <c r="R91" s="338">
        <v>3</v>
      </c>
      <c r="S91" s="338">
        <v>1</v>
      </c>
      <c r="T91" s="334">
        <f t="shared" si="3"/>
        <v>42.857142857142854</v>
      </c>
      <c r="U91" s="338">
        <v>1</v>
      </c>
      <c r="V91" s="338"/>
      <c r="W91" s="338"/>
      <c r="X91" s="334">
        <f t="shared" ref="X91" si="82">SUM(U91:W91)*100/F91</f>
        <v>7.1428571428571432</v>
      </c>
      <c r="Y91" s="335">
        <f t="shared" ref="Y91" si="83">((1*I91)+(2*J91)+(3*K91)+(4*M91)+(5*N91)+(6*O91)+(7*Q91)+(8*R91)+(9*S91)+(10*U91)+(11*V91)+(12*W91))/G91</f>
        <v>5.9285714285714288</v>
      </c>
      <c r="Z91" s="336">
        <f t="shared" ref="Z91" si="84">T91+X91</f>
        <v>50</v>
      </c>
    </row>
    <row r="92" spans="2:26" x14ac:dyDescent="0.25">
      <c r="B92" s="79"/>
      <c r="C92" s="86"/>
      <c r="D92" s="48"/>
      <c r="E92" s="79"/>
      <c r="F92" s="79"/>
      <c r="G92" s="156"/>
      <c r="H92" s="86"/>
      <c r="I92" s="88"/>
      <c r="J92" s="88"/>
      <c r="K92" s="88"/>
      <c r="L92" s="81"/>
      <c r="M92" s="88"/>
      <c r="N92" s="88"/>
      <c r="O92" s="88"/>
      <c r="P92" s="81"/>
      <c r="Q92" s="88"/>
      <c r="R92" s="88"/>
      <c r="S92" s="88"/>
      <c r="T92" s="81"/>
      <c r="U92" s="88"/>
      <c r="V92" s="88"/>
      <c r="W92" s="88"/>
      <c r="X92" s="81"/>
      <c r="Y92" s="162">
        <f>Y91-Y90</f>
        <v>7.1428571428572063E-2</v>
      </c>
      <c r="Z92" s="162">
        <f>Z91-Z90</f>
        <v>7.1428571428571459</v>
      </c>
    </row>
    <row r="93" spans="2:26" x14ac:dyDescent="0.25">
      <c r="B93" s="79">
        <v>7</v>
      </c>
      <c r="C93" s="104" t="s">
        <v>123</v>
      </c>
      <c r="D93" s="98" t="s">
        <v>90</v>
      </c>
      <c r="E93" s="100">
        <v>5</v>
      </c>
      <c r="F93" s="100">
        <v>15</v>
      </c>
      <c r="G93" s="80">
        <f t="shared" si="0"/>
        <v>15</v>
      </c>
      <c r="H93" s="104" t="s">
        <v>36</v>
      </c>
      <c r="I93" s="167"/>
      <c r="J93" s="167"/>
      <c r="K93" s="167">
        <v>1</v>
      </c>
      <c r="L93" s="168">
        <f t="shared" ref="L93" si="85">SUM(I93:K93)*100/G93</f>
        <v>6.666666666666667</v>
      </c>
      <c r="M93" s="167">
        <v>2</v>
      </c>
      <c r="N93" s="167">
        <v>2</v>
      </c>
      <c r="O93" s="167">
        <v>2</v>
      </c>
      <c r="P93" s="168">
        <f t="shared" ref="P93" si="86">SUM(M93:O93)*100/G93</f>
        <v>40</v>
      </c>
      <c r="Q93" s="167">
        <v>2</v>
      </c>
      <c r="R93" s="167">
        <v>1</v>
      </c>
      <c r="S93" s="167">
        <v>3</v>
      </c>
      <c r="T93" s="168">
        <f t="shared" ref="T93" si="87">SUM(Q93:S93)*100/G93</f>
        <v>40</v>
      </c>
      <c r="U93" s="167">
        <v>2</v>
      </c>
      <c r="V93" s="167"/>
      <c r="W93" s="167"/>
      <c r="X93" s="168">
        <f t="shared" ref="X93" si="88">SUM(U93:W93)*100/G93</f>
        <v>13.333333333333334</v>
      </c>
      <c r="Y93" s="158">
        <f t="shared" ref="Y93" si="89">((1*I93)+(2*J93)+(3*K93)+(4*M93)+(5*N93)+(6*O93)+(7*Q93)+(8*R93)+(9*S93)+(10*U93)+(11*V93)+(12*W93))/G93</f>
        <v>6.8</v>
      </c>
      <c r="Z93" s="159">
        <f t="shared" ref="Z93" si="90">T93+X93</f>
        <v>53.333333333333336</v>
      </c>
    </row>
    <row r="94" spans="2:26" x14ac:dyDescent="0.25">
      <c r="B94" s="79"/>
      <c r="C94" s="86" t="s">
        <v>69</v>
      </c>
      <c r="D94" s="48" t="s">
        <v>19</v>
      </c>
      <c r="E94" s="79">
        <v>6</v>
      </c>
      <c r="F94" s="79">
        <v>14</v>
      </c>
      <c r="G94" s="80">
        <f t="shared" si="0"/>
        <v>14</v>
      </c>
      <c r="H94" s="86" t="s">
        <v>36</v>
      </c>
      <c r="I94" s="88"/>
      <c r="J94" s="88"/>
      <c r="K94" s="88">
        <v>1</v>
      </c>
      <c r="L94" s="81">
        <f t="shared" si="1"/>
        <v>7.1428571428571432</v>
      </c>
      <c r="M94" s="88">
        <v>2</v>
      </c>
      <c r="N94" s="88">
        <v>1</v>
      </c>
      <c r="O94" s="88">
        <v>1</v>
      </c>
      <c r="P94" s="81">
        <f t="shared" si="2"/>
        <v>28.571428571428573</v>
      </c>
      <c r="Q94" s="88"/>
      <c r="R94" s="88">
        <v>3</v>
      </c>
      <c r="S94" s="88">
        <v>4</v>
      </c>
      <c r="T94" s="81">
        <f t="shared" si="3"/>
        <v>50</v>
      </c>
      <c r="U94" s="88">
        <v>1</v>
      </c>
      <c r="V94" s="88">
        <v>1</v>
      </c>
      <c r="W94" s="88"/>
      <c r="X94" s="81">
        <f t="shared" si="4"/>
        <v>14.285714285714286</v>
      </c>
      <c r="Y94" s="84">
        <f t="shared" si="5"/>
        <v>7.3571428571428568</v>
      </c>
      <c r="Z94" s="85">
        <f t="shared" si="6"/>
        <v>64.285714285714292</v>
      </c>
    </row>
    <row r="95" spans="2:26" x14ac:dyDescent="0.25">
      <c r="B95" s="79"/>
      <c r="C95" s="331" t="s">
        <v>69</v>
      </c>
      <c r="D95" s="246" t="s">
        <v>130</v>
      </c>
      <c r="E95" s="337">
        <v>7</v>
      </c>
      <c r="F95" s="337">
        <v>14</v>
      </c>
      <c r="G95" s="80">
        <f t="shared" si="0"/>
        <v>14</v>
      </c>
      <c r="H95" s="340" t="s">
        <v>36</v>
      </c>
      <c r="I95" s="338"/>
      <c r="J95" s="338"/>
      <c r="K95" s="338">
        <v>2</v>
      </c>
      <c r="L95" s="334">
        <f t="shared" si="1"/>
        <v>14.285714285714286</v>
      </c>
      <c r="M95" s="338">
        <v>1</v>
      </c>
      <c r="N95" s="338">
        <v>1</v>
      </c>
      <c r="O95" s="338">
        <v>1</v>
      </c>
      <c r="P95" s="334">
        <f t="shared" si="2"/>
        <v>21.428571428571427</v>
      </c>
      <c r="Q95" s="338">
        <v>2</v>
      </c>
      <c r="R95" s="338">
        <v>2</v>
      </c>
      <c r="S95" s="338">
        <v>3</v>
      </c>
      <c r="T95" s="334">
        <f t="shared" si="3"/>
        <v>50</v>
      </c>
      <c r="U95" s="338">
        <v>2</v>
      </c>
      <c r="V95" s="338"/>
      <c r="W95" s="338"/>
      <c r="X95" s="334">
        <f t="shared" si="4"/>
        <v>14.285714285714286</v>
      </c>
      <c r="Y95" s="335">
        <f t="shared" si="5"/>
        <v>7</v>
      </c>
      <c r="Z95" s="336">
        <f t="shared" si="6"/>
        <v>64.285714285714292</v>
      </c>
    </row>
    <row r="96" spans="2:26" x14ac:dyDescent="0.25">
      <c r="B96" s="79"/>
      <c r="C96" s="331" t="s">
        <v>69</v>
      </c>
      <c r="D96" s="246" t="s">
        <v>153</v>
      </c>
      <c r="E96" s="337">
        <v>8</v>
      </c>
      <c r="F96" s="337">
        <v>14</v>
      </c>
      <c r="G96" s="80">
        <f t="shared" ref="G96" si="91">I96+J96+K96+M96+N96+O96+Q96+R96+S96+U96+V96+W96</f>
        <v>14</v>
      </c>
      <c r="H96" s="340" t="s">
        <v>36</v>
      </c>
      <c r="I96" s="338"/>
      <c r="J96" s="338"/>
      <c r="K96" s="338">
        <v>3</v>
      </c>
      <c r="L96" s="334">
        <f t="shared" ref="L96" si="92">SUM(I96:K96)*100/F96</f>
        <v>21.428571428571427</v>
      </c>
      <c r="M96" s="338">
        <v>1</v>
      </c>
      <c r="N96" s="338">
        <v>1</v>
      </c>
      <c r="O96" s="338">
        <v>1</v>
      </c>
      <c r="P96" s="334">
        <f t="shared" ref="P96" si="93">SUM(M96:O96)*100/F96</f>
        <v>21.428571428571427</v>
      </c>
      <c r="Q96" s="338">
        <v>1</v>
      </c>
      <c r="R96" s="338">
        <v>3</v>
      </c>
      <c r="S96" s="338">
        <v>2</v>
      </c>
      <c r="T96" s="334">
        <f t="shared" ref="T96" si="94">SUM(Q96:S96)*100/F96</f>
        <v>42.857142857142854</v>
      </c>
      <c r="U96" s="338">
        <v>1</v>
      </c>
      <c r="V96" s="338">
        <v>1</v>
      </c>
      <c r="W96" s="338"/>
      <c r="X96" s="334">
        <f t="shared" ref="X96" si="95">SUM(U96:W96)*100/F96</f>
        <v>14.285714285714286</v>
      </c>
      <c r="Y96" s="335">
        <f t="shared" ref="Y96" si="96">((1*I96)+(2*J96)+(3*K96)+(4*M96)+(5*N96)+(6*O96)+(7*Q96)+(8*R96)+(9*S96)+(10*U96)+(11*V96)+(12*W96))/G96</f>
        <v>6.7142857142857144</v>
      </c>
      <c r="Z96" s="336">
        <f t="shared" ref="Z96" si="97">T96+X96</f>
        <v>57.142857142857139</v>
      </c>
    </row>
    <row r="97" spans="2:26" x14ac:dyDescent="0.25">
      <c r="B97" s="79"/>
      <c r="C97" s="86"/>
      <c r="D97" s="48"/>
      <c r="E97" s="79"/>
      <c r="F97" s="79"/>
      <c r="G97" s="156"/>
      <c r="H97" s="86"/>
      <c r="I97" s="88"/>
      <c r="J97" s="88"/>
      <c r="K97" s="88"/>
      <c r="L97" s="81"/>
      <c r="M97" s="88"/>
      <c r="N97" s="88"/>
      <c r="O97" s="88"/>
      <c r="P97" s="81"/>
      <c r="Q97" s="88"/>
      <c r="R97" s="88"/>
      <c r="S97" s="88"/>
      <c r="T97" s="81"/>
      <c r="U97" s="88"/>
      <c r="V97" s="88"/>
      <c r="W97" s="88"/>
      <c r="X97" s="81"/>
      <c r="Y97" s="162">
        <f>Y96-Y95</f>
        <v>-0.28571428571428559</v>
      </c>
      <c r="Z97" s="162">
        <f>Z96-Z95</f>
        <v>-7.142857142857153</v>
      </c>
    </row>
    <row r="98" spans="2:26" x14ac:dyDescent="0.25">
      <c r="B98" s="79">
        <v>8</v>
      </c>
      <c r="C98" s="104" t="s">
        <v>70</v>
      </c>
      <c r="D98" s="98" t="s">
        <v>90</v>
      </c>
      <c r="E98" s="100">
        <v>6</v>
      </c>
      <c r="F98" s="165">
        <v>11</v>
      </c>
      <c r="G98" s="80">
        <f t="shared" si="0"/>
        <v>11</v>
      </c>
      <c r="H98" s="104" t="s">
        <v>36</v>
      </c>
      <c r="I98" s="167"/>
      <c r="J98" s="167">
        <v>1</v>
      </c>
      <c r="K98" s="167"/>
      <c r="L98" s="168">
        <f>SUM(I98:K98)*100/G98</f>
        <v>9.0909090909090917</v>
      </c>
      <c r="M98" s="167">
        <v>1</v>
      </c>
      <c r="N98" s="167">
        <v>1</v>
      </c>
      <c r="O98" s="167">
        <v>1</v>
      </c>
      <c r="P98" s="168">
        <f>SUM(M98:O98)*100/G98</f>
        <v>27.272727272727273</v>
      </c>
      <c r="Q98" s="167">
        <v>2</v>
      </c>
      <c r="R98" s="167"/>
      <c r="S98" s="167">
        <v>2</v>
      </c>
      <c r="T98" s="168">
        <f>SUM(Q98:S98)*100/G98</f>
        <v>36.363636363636367</v>
      </c>
      <c r="U98" s="167">
        <v>3</v>
      </c>
      <c r="V98" s="167"/>
      <c r="W98" s="167"/>
      <c r="X98" s="168">
        <f>SUM(U98:W98)*100/G98</f>
        <v>27.272727272727273</v>
      </c>
      <c r="Y98" s="158">
        <f t="shared" ref="Y98" si="98">((1*I98)+(2*J98)+(3*K98)+(4*M98)+(5*N98)+(6*O98)+(7*Q98)+(8*R98)+(9*S98)+(10*U98)+(11*V98)+(12*W98))/G98</f>
        <v>7.1818181818181817</v>
      </c>
      <c r="Z98" s="159">
        <f t="shared" ref="Z98" si="99">T98+X98</f>
        <v>63.63636363636364</v>
      </c>
    </row>
    <row r="99" spans="2:26" x14ac:dyDescent="0.25">
      <c r="B99" s="79"/>
      <c r="C99" s="89" t="s">
        <v>70</v>
      </c>
      <c r="D99" s="48" t="s">
        <v>19</v>
      </c>
      <c r="E99" s="79">
        <v>7</v>
      </c>
      <c r="F99" s="79">
        <v>10</v>
      </c>
      <c r="G99" s="80">
        <f>I99+J99+K99+M99+N99+O99+Q99+R99+S99+U99+V99+W99</f>
        <v>10</v>
      </c>
      <c r="H99" s="86" t="s">
        <v>36</v>
      </c>
      <c r="I99" s="88"/>
      <c r="J99" s="88">
        <v>1</v>
      </c>
      <c r="K99" s="88">
        <v>1</v>
      </c>
      <c r="L99" s="81">
        <f t="shared" si="1"/>
        <v>20</v>
      </c>
      <c r="M99" s="88">
        <v>1</v>
      </c>
      <c r="N99" s="88">
        <v>1</v>
      </c>
      <c r="O99" s="88">
        <v>1</v>
      </c>
      <c r="P99" s="81">
        <f t="shared" si="2"/>
        <v>30</v>
      </c>
      <c r="Q99" s="88">
        <v>1</v>
      </c>
      <c r="R99" s="88">
        <v>1</v>
      </c>
      <c r="S99" s="88">
        <v>3</v>
      </c>
      <c r="T99" s="81">
        <f t="shared" si="3"/>
        <v>50</v>
      </c>
      <c r="U99" s="88"/>
      <c r="V99" s="88"/>
      <c r="W99" s="88"/>
      <c r="X99" s="81">
        <f t="shared" si="4"/>
        <v>0</v>
      </c>
      <c r="Y99" s="84">
        <f>((1*I99)+(2*J99)+(3*K99)+(4*M99)+(5*N99)+(6*O99)+(7*Q99)+(8*R99)+(9*S99)+(10*U99)+(11*V99)+(12*W99))/G99</f>
        <v>6.2</v>
      </c>
      <c r="Z99" s="85">
        <f t="shared" si="6"/>
        <v>50</v>
      </c>
    </row>
    <row r="100" spans="2:26" x14ac:dyDescent="0.25">
      <c r="B100" s="79"/>
      <c r="C100" s="356" t="s">
        <v>70</v>
      </c>
      <c r="D100" s="246" t="s">
        <v>130</v>
      </c>
      <c r="E100" s="337">
        <v>8</v>
      </c>
      <c r="F100" s="337">
        <v>10</v>
      </c>
      <c r="G100" s="80">
        <f>I100+J100+K100+M100+N100+O100+Q100+R100+S100+U100+V100+W100</f>
        <v>10</v>
      </c>
      <c r="H100" s="340" t="s">
        <v>36</v>
      </c>
      <c r="I100" s="338"/>
      <c r="J100" s="338"/>
      <c r="K100" s="338"/>
      <c r="L100" s="334">
        <f t="shared" si="1"/>
        <v>0</v>
      </c>
      <c r="M100" s="338">
        <v>2</v>
      </c>
      <c r="N100" s="338">
        <v>2</v>
      </c>
      <c r="O100" s="338">
        <v>1</v>
      </c>
      <c r="P100" s="334">
        <f t="shared" si="2"/>
        <v>50</v>
      </c>
      <c r="Q100" s="338">
        <v>1</v>
      </c>
      <c r="R100" s="338">
        <v>3</v>
      </c>
      <c r="S100" s="338">
        <v>1</v>
      </c>
      <c r="T100" s="334">
        <f t="shared" si="3"/>
        <v>50</v>
      </c>
      <c r="U100" s="338"/>
      <c r="V100" s="338"/>
      <c r="W100" s="338"/>
      <c r="X100" s="334">
        <f t="shared" si="4"/>
        <v>0</v>
      </c>
      <c r="Y100" s="335">
        <f>((1*I100)+(2*J100)+(3*K100)+(4*M100)+(5*N100)+(6*O100)+(7*Q100)+(8*R100)+(9*S100)+(10*U100)+(11*V100)+(12*W100))/G100</f>
        <v>6.4</v>
      </c>
      <c r="Z100" s="336">
        <f t="shared" si="6"/>
        <v>50</v>
      </c>
    </row>
    <row r="101" spans="2:26" x14ac:dyDescent="0.25">
      <c r="B101" s="79"/>
      <c r="C101" s="356" t="s">
        <v>70</v>
      </c>
      <c r="D101" s="246" t="s">
        <v>153</v>
      </c>
      <c r="E101" s="337">
        <v>9</v>
      </c>
      <c r="F101" s="337">
        <v>10</v>
      </c>
      <c r="G101" s="80">
        <f>I101+J101+K101+M101+N101+O101+Q101+R101+S101+U101+V101+W101</f>
        <v>10</v>
      </c>
      <c r="H101" s="340" t="s">
        <v>36</v>
      </c>
      <c r="I101" s="338"/>
      <c r="J101" s="338">
        <v>1</v>
      </c>
      <c r="K101" s="338">
        <v>3</v>
      </c>
      <c r="L101" s="334">
        <f t="shared" ref="L101" si="100">SUM(I101:K101)*100/F101</f>
        <v>40</v>
      </c>
      <c r="M101" s="338">
        <v>1</v>
      </c>
      <c r="N101" s="338">
        <v>1</v>
      </c>
      <c r="O101" s="338"/>
      <c r="P101" s="334">
        <f t="shared" ref="P101" si="101">SUM(M101:O101)*100/F101</f>
        <v>20</v>
      </c>
      <c r="Q101" s="338">
        <v>1</v>
      </c>
      <c r="R101" s="338">
        <v>3</v>
      </c>
      <c r="S101" s="338"/>
      <c r="T101" s="334">
        <f t="shared" ref="T101" si="102">SUM(Q101:S101)*100/F101</f>
        <v>40</v>
      </c>
      <c r="U101" s="338"/>
      <c r="V101" s="338"/>
      <c r="W101" s="338"/>
      <c r="X101" s="334">
        <f t="shared" ref="X101" si="103">SUM(U101:W101)*100/F101</f>
        <v>0</v>
      </c>
      <c r="Y101" s="335">
        <f>((1*I101)+(2*J101)+(3*K101)+(4*M101)+(5*N101)+(6*O101)+(7*Q101)+(8*R101)+(9*S101)+(10*U101)+(11*V101)+(12*W101))/G101</f>
        <v>5.0999999999999996</v>
      </c>
      <c r="Z101" s="336">
        <f t="shared" ref="Z101" si="104">T101+X101</f>
        <v>40</v>
      </c>
    </row>
    <row r="102" spans="2:26" x14ac:dyDescent="0.25">
      <c r="B102" s="79"/>
      <c r="C102" s="89"/>
      <c r="D102" s="48"/>
      <c r="E102" s="79"/>
      <c r="F102" s="79"/>
      <c r="G102" s="156"/>
      <c r="H102" s="86"/>
      <c r="I102" s="88"/>
      <c r="J102" s="88"/>
      <c r="K102" s="88"/>
      <c r="L102" s="81"/>
      <c r="M102" s="88"/>
      <c r="N102" s="88"/>
      <c r="O102" s="88"/>
      <c r="P102" s="81"/>
      <c r="Q102" s="88"/>
      <c r="R102" s="88"/>
      <c r="S102" s="88"/>
      <c r="T102" s="81"/>
      <c r="U102" s="88"/>
      <c r="V102" s="88"/>
      <c r="W102" s="88"/>
      <c r="X102" s="81"/>
      <c r="Y102" s="162">
        <f>Y101-Y100</f>
        <v>-1.3000000000000007</v>
      </c>
      <c r="Z102" s="162">
        <f>Z101-Z100</f>
        <v>-10</v>
      </c>
    </row>
    <row r="103" spans="2:26" x14ac:dyDescent="0.25">
      <c r="B103" s="79">
        <v>9</v>
      </c>
      <c r="C103" s="104" t="s">
        <v>70</v>
      </c>
      <c r="D103" s="98" t="s">
        <v>90</v>
      </c>
      <c r="E103" s="100">
        <v>7</v>
      </c>
      <c r="F103" s="129">
        <v>11</v>
      </c>
      <c r="G103" s="80">
        <f t="shared" si="0"/>
        <v>11</v>
      </c>
      <c r="H103" s="104" t="s">
        <v>36</v>
      </c>
      <c r="I103" s="167"/>
      <c r="J103" s="167"/>
      <c r="K103" s="167"/>
      <c r="L103" s="168">
        <f t="shared" ref="L103" si="105">SUM(I103:K103)*100/G103</f>
        <v>0</v>
      </c>
      <c r="M103" s="167"/>
      <c r="N103" s="167"/>
      <c r="O103" s="167">
        <v>1</v>
      </c>
      <c r="P103" s="168">
        <f t="shared" ref="P103" si="106">SUM(M103:O103)*100/G103</f>
        <v>9.0909090909090917</v>
      </c>
      <c r="Q103" s="167">
        <v>3</v>
      </c>
      <c r="R103" s="167">
        <v>1</v>
      </c>
      <c r="S103" s="167">
        <v>3</v>
      </c>
      <c r="T103" s="168">
        <f t="shared" ref="T103" si="107">SUM(Q103:S103)*100/G103</f>
        <v>63.636363636363633</v>
      </c>
      <c r="U103" s="167">
        <v>3</v>
      </c>
      <c r="V103" s="167"/>
      <c r="W103" s="167"/>
      <c r="X103" s="168">
        <f t="shared" ref="X103" si="108">SUM(U103:W103)*100/G103</f>
        <v>27.272727272727273</v>
      </c>
      <c r="Y103" s="158">
        <f t="shared" ref="Y103" si="109">((1*I103)+(2*J103)+(3*K103)+(4*M103)+(5*N103)+(6*O103)+(7*Q103)+(8*R103)+(9*S103)+(10*U103)+(11*V103)+(12*W103))/G103</f>
        <v>8.3636363636363633</v>
      </c>
      <c r="Z103" s="159">
        <f t="shared" ref="Z103" si="110">T103+X103</f>
        <v>90.909090909090907</v>
      </c>
    </row>
    <row r="104" spans="2:26" x14ac:dyDescent="0.25">
      <c r="B104" s="79"/>
      <c r="C104" s="78" t="s">
        <v>70</v>
      </c>
      <c r="D104" s="48" t="s">
        <v>19</v>
      </c>
      <c r="E104" s="79">
        <v>8</v>
      </c>
      <c r="F104" s="90">
        <v>12</v>
      </c>
      <c r="G104" s="80">
        <f t="shared" si="0"/>
        <v>12</v>
      </c>
      <c r="H104" s="86" t="s">
        <v>36</v>
      </c>
      <c r="I104" s="88"/>
      <c r="J104" s="88"/>
      <c r="K104" s="88"/>
      <c r="L104" s="81">
        <f t="shared" si="1"/>
        <v>0</v>
      </c>
      <c r="M104" s="88">
        <v>1</v>
      </c>
      <c r="N104" s="88">
        <v>1</v>
      </c>
      <c r="O104" s="88">
        <v>2</v>
      </c>
      <c r="P104" s="81">
        <f t="shared" si="2"/>
        <v>33.333333333333336</v>
      </c>
      <c r="Q104" s="88">
        <v>2</v>
      </c>
      <c r="R104" s="88">
        <v>2</v>
      </c>
      <c r="S104" s="88">
        <v>1</v>
      </c>
      <c r="T104" s="81">
        <f t="shared" si="3"/>
        <v>41.666666666666664</v>
      </c>
      <c r="U104" s="88">
        <v>3</v>
      </c>
      <c r="V104" s="88"/>
      <c r="W104" s="88"/>
      <c r="X104" s="81">
        <f t="shared" si="4"/>
        <v>25</v>
      </c>
      <c r="Y104" s="84">
        <f t="shared" si="5"/>
        <v>7.5</v>
      </c>
      <c r="Z104" s="85">
        <f t="shared" si="6"/>
        <v>66.666666666666657</v>
      </c>
    </row>
    <row r="105" spans="2:26" x14ac:dyDescent="0.25">
      <c r="B105" s="79"/>
      <c r="C105" s="357" t="s">
        <v>70</v>
      </c>
      <c r="D105" s="246" t="s">
        <v>130</v>
      </c>
      <c r="E105" s="337">
        <v>9</v>
      </c>
      <c r="F105" s="342">
        <v>12</v>
      </c>
      <c r="G105" s="80">
        <f t="shared" si="0"/>
        <v>12</v>
      </c>
      <c r="H105" s="340" t="s">
        <v>36</v>
      </c>
      <c r="I105" s="338"/>
      <c r="J105" s="338"/>
      <c r="K105" s="338"/>
      <c r="L105" s="334">
        <f t="shared" si="1"/>
        <v>0</v>
      </c>
      <c r="M105" s="338"/>
      <c r="N105" s="338"/>
      <c r="O105" s="338">
        <v>1</v>
      </c>
      <c r="P105" s="334">
        <f t="shared" si="2"/>
        <v>8.3333333333333339</v>
      </c>
      <c r="Q105" s="338">
        <v>3</v>
      </c>
      <c r="R105" s="338">
        <v>3</v>
      </c>
      <c r="S105" s="338">
        <v>2</v>
      </c>
      <c r="T105" s="334">
        <f t="shared" si="3"/>
        <v>66.666666666666671</v>
      </c>
      <c r="U105" s="338">
        <v>3</v>
      </c>
      <c r="V105" s="338"/>
      <c r="W105" s="338"/>
      <c r="X105" s="334">
        <f t="shared" si="4"/>
        <v>25</v>
      </c>
      <c r="Y105" s="335">
        <f t="shared" si="5"/>
        <v>8.25</v>
      </c>
      <c r="Z105" s="336">
        <f t="shared" si="6"/>
        <v>91.666666666666671</v>
      </c>
    </row>
    <row r="106" spans="2:26" x14ac:dyDescent="0.25">
      <c r="B106" s="79"/>
      <c r="C106" s="357" t="s">
        <v>70</v>
      </c>
      <c r="D106" s="246" t="s">
        <v>153</v>
      </c>
      <c r="E106" s="337">
        <v>10</v>
      </c>
      <c r="F106" s="342">
        <v>11</v>
      </c>
      <c r="G106" s="80">
        <f t="shared" ref="G106" si="111">I106+J106+K106+M106+N106+O106+Q106+R106+S106+U106+V106+W106</f>
        <v>11</v>
      </c>
      <c r="H106" s="340" t="s">
        <v>36</v>
      </c>
      <c r="I106" s="338"/>
      <c r="J106" s="338"/>
      <c r="K106" s="338"/>
      <c r="L106" s="334">
        <f t="shared" ref="L106" si="112">SUM(I106:K106)*100/F106</f>
        <v>0</v>
      </c>
      <c r="M106" s="338"/>
      <c r="N106" s="338"/>
      <c r="O106" s="338">
        <v>2</v>
      </c>
      <c r="P106" s="334">
        <f t="shared" ref="P106" si="113">SUM(M106:O106)*100/F106</f>
        <v>18.181818181818183</v>
      </c>
      <c r="Q106" s="338"/>
      <c r="R106" s="338">
        <v>6</v>
      </c>
      <c r="S106" s="338">
        <v>1</v>
      </c>
      <c r="T106" s="334">
        <f t="shared" ref="T106" si="114">SUM(Q106:S106)*100/F106</f>
        <v>63.636363636363633</v>
      </c>
      <c r="U106" s="338">
        <v>2</v>
      </c>
      <c r="V106" s="338"/>
      <c r="W106" s="338"/>
      <c r="X106" s="334">
        <f t="shared" ref="X106" si="115">SUM(U106:W106)*100/F106</f>
        <v>18.181818181818183</v>
      </c>
      <c r="Y106" s="335">
        <f t="shared" ref="Y106" si="116">((1*I106)+(2*J106)+(3*K106)+(4*M106)+(5*N106)+(6*O106)+(7*Q106)+(8*R106)+(9*S106)+(10*U106)+(11*V106)+(12*W106))/G106</f>
        <v>8.0909090909090917</v>
      </c>
      <c r="Z106" s="336">
        <f t="shared" ref="Z106" si="117">T106+X106</f>
        <v>81.818181818181813</v>
      </c>
    </row>
    <row r="107" spans="2:26" x14ac:dyDescent="0.25">
      <c r="B107" s="79"/>
      <c r="C107" s="78"/>
      <c r="D107" s="48"/>
      <c r="E107" s="79"/>
      <c r="F107" s="90"/>
      <c r="G107" s="156"/>
      <c r="H107" s="86"/>
      <c r="I107" s="88"/>
      <c r="J107" s="88"/>
      <c r="K107" s="88"/>
      <c r="L107" s="81"/>
      <c r="M107" s="88"/>
      <c r="N107" s="88"/>
      <c r="O107" s="88"/>
      <c r="P107" s="81"/>
      <c r="Q107" s="88"/>
      <c r="R107" s="88"/>
      <c r="S107" s="88"/>
      <c r="T107" s="81"/>
      <c r="U107" s="88"/>
      <c r="V107" s="88"/>
      <c r="W107" s="88"/>
      <c r="X107" s="81"/>
      <c r="Y107" s="162">
        <f>Y106-Y105</f>
        <v>-0.15909090909090828</v>
      </c>
      <c r="Z107" s="162">
        <f>Z106-Z105</f>
        <v>-9.8484848484848584</v>
      </c>
    </row>
    <row r="108" spans="2:26" x14ac:dyDescent="0.25">
      <c r="B108" s="79">
        <v>10</v>
      </c>
      <c r="C108" s="104" t="s">
        <v>123</v>
      </c>
      <c r="D108" s="98" t="s">
        <v>90</v>
      </c>
      <c r="E108" s="100">
        <v>8</v>
      </c>
      <c r="F108" s="166">
        <v>11</v>
      </c>
      <c r="G108" s="80">
        <f t="shared" si="0"/>
        <v>11</v>
      </c>
      <c r="H108" s="104" t="s">
        <v>36</v>
      </c>
      <c r="I108" s="147"/>
      <c r="J108" s="147"/>
      <c r="K108" s="147"/>
      <c r="L108" s="150">
        <f t="shared" ref="L108" si="118">SUM(I108:K108)*100/G108</f>
        <v>0</v>
      </c>
      <c r="M108" s="147">
        <v>1</v>
      </c>
      <c r="N108" s="147"/>
      <c r="O108" s="147">
        <v>2</v>
      </c>
      <c r="P108" s="150">
        <f t="shared" ref="P108" si="119">SUM(M108:O108)*100/G108</f>
        <v>27.272727272727273</v>
      </c>
      <c r="Q108" s="147">
        <v>1</v>
      </c>
      <c r="R108" s="147">
        <v>4</v>
      </c>
      <c r="S108" s="147"/>
      <c r="T108" s="150">
        <f t="shared" ref="T108" si="120">SUM(Q108:S108)*100/G108</f>
        <v>45.454545454545453</v>
      </c>
      <c r="U108" s="147"/>
      <c r="V108" s="147">
        <v>2</v>
      </c>
      <c r="W108" s="147">
        <v>1</v>
      </c>
      <c r="X108" s="150">
        <f t="shared" ref="X108" si="121">SUM(U108:W108)*100/G108</f>
        <v>27.272727272727273</v>
      </c>
      <c r="Y108" s="158">
        <f t="shared" ref="Y108" si="122">((1*I108)+(2*J108)+(3*K108)+(4*M108)+(5*N108)+(6*O108)+(7*Q108)+(8*R108)+(9*S108)+(10*U108)+(11*V108)+(12*W108))/G108</f>
        <v>8.0909090909090917</v>
      </c>
      <c r="Z108" s="159">
        <f t="shared" ref="Z108" si="123">T108+X108</f>
        <v>72.72727272727272</v>
      </c>
    </row>
    <row r="109" spans="2:26" x14ac:dyDescent="0.25">
      <c r="B109" s="79"/>
      <c r="C109" s="89" t="s">
        <v>69</v>
      </c>
      <c r="D109" s="48" t="s">
        <v>19</v>
      </c>
      <c r="E109" s="79">
        <v>9</v>
      </c>
      <c r="F109" s="79">
        <v>11</v>
      </c>
      <c r="G109" s="80">
        <f t="shared" si="0"/>
        <v>11</v>
      </c>
      <c r="H109" s="86" t="s">
        <v>36</v>
      </c>
      <c r="I109" s="88"/>
      <c r="J109" s="88"/>
      <c r="K109" s="88"/>
      <c r="L109" s="81">
        <f t="shared" si="1"/>
        <v>0</v>
      </c>
      <c r="M109" s="88">
        <v>1</v>
      </c>
      <c r="N109" s="88">
        <v>2</v>
      </c>
      <c r="O109" s="88"/>
      <c r="P109" s="81">
        <f t="shared" si="2"/>
        <v>27.272727272727273</v>
      </c>
      <c r="Q109" s="88">
        <v>2</v>
      </c>
      <c r="R109" s="88">
        <v>3</v>
      </c>
      <c r="S109" s="88"/>
      <c r="T109" s="81">
        <f t="shared" si="3"/>
        <v>45.454545454545453</v>
      </c>
      <c r="U109" s="88">
        <v>1</v>
      </c>
      <c r="V109" s="88">
        <v>2</v>
      </c>
      <c r="W109" s="88"/>
      <c r="X109" s="81">
        <f t="shared" si="4"/>
        <v>27.272727272727273</v>
      </c>
      <c r="Y109" s="84">
        <f t="shared" si="5"/>
        <v>7.6363636363636367</v>
      </c>
      <c r="Z109" s="85">
        <f t="shared" si="6"/>
        <v>72.72727272727272</v>
      </c>
    </row>
    <row r="110" spans="2:26" x14ac:dyDescent="0.25">
      <c r="B110" s="79"/>
      <c r="C110" s="356" t="s">
        <v>69</v>
      </c>
      <c r="D110" s="246" t="s">
        <v>130</v>
      </c>
      <c r="E110" s="337">
        <v>10</v>
      </c>
      <c r="F110" s="337">
        <v>10</v>
      </c>
      <c r="G110" s="80">
        <f t="shared" si="0"/>
        <v>10</v>
      </c>
      <c r="H110" s="340" t="s">
        <v>36</v>
      </c>
      <c r="I110" s="338"/>
      <c r="J110" s="338"/>
      <c r="K110" s="338">
        <v>2</v>
      </c>
      <c r="L110" s="334">
        <f t="shared" si="1"/>
        <v>20</v>
      </c>
      <c r="M110" s="338">
        <v>1</v>
      </c>
      <c r="N110" s="338">
        <v>1</v>
      </c>
      <c r="O110" s="338"/>
      <c r="P110" s="334">
        <f t="shared" si="2"/>
        <v>20</v>
      </c>
      <c r="Q110" s="338">
        <v>2</v>
      </c>
      <c r="R110" s="338">
        <v>1</v>
      </c>
      <c r="S110" s="338"/>
      <c r="T110" s="334">
        <f t="shared" si="3"/>
        <v>30</v>
      </c>
      <c r="U110" s="338">
        <v>2</v>
      </c>
      <c r="V110" s="338">
        <v>1</v>
      </c>
      <c r="W110" s="338"/>
      <c r="X110" s="334">
        <f t="shared" si="4"/>
        <v>30</v>
      </c>
      <c r="Y110" s="335">
        <f t="shared" si="5"/>
        <v>6.8</v>
      </c>
      <c r="Z110" s="336">
        <f t="shared" si="6"/>
        <v>60</v>
      </c>
    </row>
    <row r="111" spans="2:26" x14ac:dyDescent="0.25">
      <c r="B111" s="79"/>
      <c r="C111" s="356" t="s">
        <v>69</v>
      </c>
      <c r="D111" s="246" t="s">
        <v>153</v>
      </c>
      <c r="E111" s="337">
        <v>11</v>
      </c>
      <c r="F111" s="337">
        <v>10</v>
      </c>
      <c r="G111" s="80">
        <f t="shared" ref="G111" si="124">I111+J111+K111+M111+N111+O111+Q111+R111+S111+U111+V111+W111</f>
        <v>10</v>
      </c>
      <c r="H111" s="340" t="s">
        <v>36</v>
      </c>
      <c r="I111" s="338"/>
      <c r="J111" s="338"/>
      <c r="K111" s="338">
        <v>1</v>
      </c>
      <c r="L111" s="334">
        <f t="shared" ref="L111" si="125">SUM(I111:K111)*100/F111</f>
        <v>10</v>
      </c>
      <c r="M111" s="338">
        <v>1</v>
      </c>
      <c r="N111" s="338">
        <v>1</v>
      </c>
      <c r="O111" s="338"/>
      <c r="P111" s="334">
        <f t="shared" ref="P111" si="126">SUM(M111:O111)*100/F111</f>
        <v>20</v>
      </c>
      <c r="Q111" s="338"/>
      <c r="R111" s="338">
        <v>4</v>
      </c>
      <c r="S111" s="338"/>
      <c r="T111" s="334">
        <f t="shared" ref="T111" si="127">SUM(Q111:S111)*100/F111</f>
        <v>40</v>
      </c>
      <c r="U111" s="338">
        <v>2</v>
      </c>
      <c r="V111" s="338">
        <v>1</v>
      </c>
      <c r="W111" s="338"/>
      <c r="X111" s="334">
        <f t="shared" ref="X111" si="128">SUM(U111:W111)*100/F111</f>
        <v>30</v>
      </c>
      <c r="Y111" s="335">
        <f t="shared" ref="Y111" si="129">((1*I111)+(2*J111)+(3*K111)+(4*M111)+(5*N111)+(6*O111)+(7*Q111)+(8*R111)+(9*S111)+(10*U111)+(11*V111)+(12*W111))/G111</f>
        <v>7.5</v>
      </c>
      <c r="Z111" s="336">
        <f t="shared" ref="Z111" si="130">T111+X111</f>
        <v>70</v>
      </c>
    </row>
    <row r="112" spans="2:26" x14ac:dyDescent="0.25">
      <c r="B112" s="79"/>
      <c r="C112" s="89"/>
      <c r="D112" s="48"/>
      <c r="E112" s="79"/>
      <c r="F112" s="79"/>
      <c r="G112" s="156"/>
      <c r="H112" s="86"/>
      <c r="I112" s="88"/>
      <c r="J112" s="88"/>
      <c r="K112" s="88"/>
      <c r="L112" s="81"/>
      <c r="M112" s="88"/>
      <c r="N112" s="88"/>
      <c r="O112" s="88"/>
      <c r="P112" s="81"/>
      <c r="Q112" s="88"/>
      <c r="R112" s="88"/>
      <c r="S112" s="88"/>
      <c r="T112" s="81"/>
      <c r="U112" s="88"/>
      <c r="V112" s="88"/>
      <c r="W112" s="88"/>
      <c r="X112" s="81"/>
      <c r="Y112" s="162">
        <f>Y111-Y110</f>
        <v>0.70000000000000018</v>
      </c>
      <c r="Z112" s="162">
        <f>Z111-Z110</f>
        <v>10</v>
      </c>
    </row>
    <row r="113" spans="2:26" x14ac:dyDescent="0.25">
      <c r="B113" s="79">
        <v>11</v>
      </c>
      <c r="C113" s="104" t="s">
        <v>123</v>
      </c>
      <c r="D113" s="98" t="s">
        <v>90</v>
      </c>
      <c r="E113" s="100">
        <v>9</v>
      </c>
      <c r="F113" s="100">
        <v>13</v>
      </c>
      <c r="G113" s="80">
        <f t="shared" si="0"/>
        <v>13</v>
      </c>
      <c r="H113" s="104" t="s">
        <v>36</v>
      </c>
      <c r="I113" s="147"/>
      <c r="J113" s="147">
        <v>3</v>
      </c>
      <c r="K113" s="147">
        <v>2</v>
      </c>
      <c r="L113" s="150">
        <f t="shared" ref="L113" si="131">SUM(I113:K113)*100/G113</f>
        <v>38.46153846153846</v>
      </c>
      <c r="M113" s="147">
        <v>3</v>
      </c>
      <c r="N113" s="147">
        <v>1</v>
      </c>
      <c r="O113" s="147"/>
      <c r="P113" s="150">
        <f t="shared" ref="P113" si="132">SUM(M113:O113)*100/G113</f>
        <v>30.76923076923077</v>
      </c>
      <c r="Q113" s="147">
        <v>2</v>
      </c>
      <c r="R113" s="147">
        <v>1</v>
      </c>
      <c r="S113" s="147"/>
      <c r="T113" s="150">
        <f t="shared" ref="T113" si="133">SUM(Q113:S113)*100/G113</f>
        <v>23.076923076923077</v>
      </c>
      <c r="U113" s="147">
        <v>1</v>
      </c>
      <c r="V113" s="147"/>
      <c r="W113" s="147"/>
      <c r="X113" s="150">
        <f t="shared" ref="X113" si="134">SUM(U113:W113)*100/G113</f>
        <v>7.6923076923076925</v>
      </c>
      <c r="Y113" s="158">
        <f t="shared" ref="Y113" si="135">((1*I113)+(2*J113)+(3*K113)+(4*M113)+(5*N113)+(6*O113)+(7*Q113)+(8*R113)+(9*S113)+(10*U113)+(11*V113)+(12*W113))/G113</f>
        <v>4.6923076923076925</v>
      </c>
      <c r="Z113" s="159">
        <f t="shared" ref="Z113" si="136">T113+X113</f>
        <v>30.76923076923077</v>
      </c>
    </row>
    <row r="114" spans="2:26" x14ac:dyDescent="0.25">
      <c r="B114" s="79"/>
      <c r="C114" s="89" t="s">
        <v>69</v>
      </c>
      <c r="D114" s="48" t="s">
        <v>19</v>
      </c>
      <c r="E114" s="79">
        <v>10</v>
      </c>
      <c r="F114" s="79">
        <v>8</v>
      </c>
      <c r="G114" s="80">
        <f t="shared" si="0"/>
        <v>8</v>
      </c>
      <c r="H114" s="86" t="s">
        <v>36</v>
      </c>
      <c r="I114" s="88"/>
      <c r="J114" s="88">
        <v>2</v>
      </c>
      <c r="K114" s="88">
        <v>3</v>
      </c>
      <c r="L114" s="81">
        <f t="shared" si="1"/>
        <v>62.5</v>
      </c>
      <c r="M114" s="88">
        <v>1</v>
      </c>
      <c r="N114" s="88"/>
      <c r="O114" s="88">
        <v>1</v>
      </c>
      <c r="P114" s="81">
        <f t="shared" si="2"/>
        <v>25</v>
      </c>
      <c r="Q114" s="88">
        <v>1</v>
      </c>
      <c r="R114" s="88"/>
      <c r="S114" s="88"/>
      <c r="T114" s="81">
        <f t="shared" si="3"/>
        <v>12.5</v>
      </c>
      <c r="U114" s="88"/>
      <c r="V114" s="88"/>
      <c r="W114" s="88"/>
      <c r="X114" s="81">
        <f t="shared" si="4"/>
        <v>0</v>
      </c>
      <c r="Y114" s="84">
        <f t="shared" si="5"/>
        <v>3.75</v>
      </c>
      <c r="Z114" s="85">
        <f t="shared" si="6"/>
        <v>12.5</v>
      </c>
    </row>
    <row r="115" spans="2:26" x14ac:dyDescent="0.25">
      <c r="B115" s="79"/>
      <c r="C115" s="356" t="s">
        <v>69</v>
      </c>
      <c r="D115" s="246" t="s">
        <v>130</v>
      </c>
      <c r="E115" s="337">
        <v>11</v>
      </c>
      <c r="F115" s="337">
        <v>7</v>
      </c>
      <c r="G115" s="80">
        <f t="shared" si="0"/>
        <v>7</v>
      </c>
      <c r="H115" s="331" t="s">
        <v>36</v>
      </c>
      <c r="I115" s="338"/>
      <c r="J115" s="338">
        <v>2</v>
      </c>
      <c r="K115" s="338">
        <v>3</v>
      </c>
      <c r="L115" s="334">
        <f t="shared" si="1"/>
        <v>71.428571428571431</v>
      </c>
      <c r="M115" s="338"/>
      <c r="N115" s="338"/>
      <c r="O115" s="338"/>
      <c r="P115" s="334">
        <f t="shared" si="2"/>
        <v>0</v>
      </c>
      <c r="Q115" s="338">
        <v>2</v>
      </c>
      <c r="R115" s="338"/>
      <c r="S115" s="338"/>
      <c r="T115" s="334">
        <f t="shared" si="3"/>
        <v>28.571428571428573</v>
      </c>
      <c r="U115" s="338"/>
      <c r="V115" s="338"/>
      <c r="W115" s="338"/>
      <c r="X115" s="334">
        <f t="shared" si="4"/>
        <v>0</v>
      </c>
      <c r="Y115" s="335">
        <f t="shared" si="5"/>
        <v>3.8571428571428572</v>
      </c>
      <c r="Z115" s="336">
        <f t="shared" si="6"/>
        <v>28.571428571428573</v>
      </c>
    </row>
    <row r="116" spans="2:26" x14ac:dyDescent="0.25">
      <c r="B116" s="79"/>
      <c r="C116" s="89"/>
      <c r="D116" s="48"/>
      <c r="E116" s="79"/>
      <c r="F116" s="79"/>
      <c r="G116" s="156"/>
      <c r="H116" s="86"/>
      <c r="I116" s="88"/>
      <c r="J116" s="88"/>
      <c r="K116" s="88"/>
      <c r="L116" s="81"/>
      <c r="M116" s="88"/>
      <c r="N116" s="88"/>
      <c r="O116" s="88"/>
      <c r="P116" s="81"/>
      <c r="Q116" s="88"/>
      <c r="R116" s="88"/>
      <c r="S116" s="88"/>
      <c r="T116" s="81"/>
      <c r="U116" s="88"/>
      <c r="V116" s="88"/>
      <c r="W116" s="88"/>
      <c r="X116" s="81"/>
      <c r="Y116" s="162">
        <f>Y115-Y114</f>
        <v>0.10714285714285721</v>
      </c>
      <c r="Z116" s="162">
        <f>Z115-Z114</f>
        <v>16.071428571428573</v>
      </c>
    </row>
    <row r="117" spans="2:26" x14ac:dyDescent="0.25">
      <c r="B117" s="79">
        <v>12</v>
      </c>
      <c r="C117" s="104" t="s">
        <v>123</v>
      </c>
      <c r="D117" s="98" t="s">
        <v>90</v>
      </c>
      <c r="E117" s="100">
        <v>10</v>
      </c>
      <c r="F117" s="100">
        <v>14</v>
      </c>
      <c r="G117" s="80">
        <f t="shared" si="0"/>
        <v>14</v>
      </c>
      <c r="H117" s="104" t="s">
        <v>36</v>
      </c>
      <c r="I117" s="147"/>
      <c r="J117" s="147">
        <v>1</v>
      </c>
      <c r="K117" s="147">
        <v>3</v>
      </c>
      <c r="L117" s="150">
        <f t="shared" ref="L117" si="137">SUM(I117:K117)*100/G117</f>
        <v>28.571428571428573</v>
      </c>
      <c r="M117" s="147"/>
      <c r="N117" s="147">
        <v>1</v>
      </c>
      <c r="O117" s="147">
        <v>2</v>
      </c>
      <c r="P117" s="150">
        <f t="shared" ref="P117" si="138">SUM(M117:O117)*100/G117</f>
        <v>21.428571428571427</v>
      </c>
      <c r="Q117" s="147">
        <v>5</v>
      </c>
      <c r="R117" s="147"/>
      <c r="S117" s="147"/>
      <c r="T117" s="150">
        <f t="shared" ref="T117" si="139">SUM(Q117:S117)*100/G117</f>
        <v>35.714285714285715</v>
      </c>
      <c r="U117" s="147">
        <v>2</v>
      </c>
      <c r="V117" s="147"/>
      <c r="W117" s="147"/>
      <c r="X117" s="150">
        <f t="shared" ref="X117" si="140">SUM(U117:W117)*100/G117</f>
        <v>14.285714285714286</v>
      </c>
      <c r="Y117" s="158">
        <f t="shared" ref="Y117" si="141">((1*I117)+(2*J117)+(3*K117)+(4*M117)+(5*N117)+(6*O117)+(7*Q117)+(8*R117)+(9*S117)+(10*U117)+(11*V117)+(12*W117))/G117</f>
        <v>5.9285714285714288</v>
      </c>
      <c r="Z117" s="159">
        <f t="shared" ref="Z117" si="142">T117+X117</f>
        <v>50</v>
      </c>
    </row>
    <row r="118" spans="2:26" x14ac:dyDescent="0.25">
      <c r="B118" s="79"/>
      <c r="C118" s="89" t="s">
        <v>69</v>
      </c>
      <c r="D118" s="48" t="s">
        <v>19</v>
      </c>
      <c r="E118" s="79">
        <v>11</v>
      </c>
      <c r="F118" s="79">
        <v>12</v>
      </c>
      <c r="G118" s="80">
        <f t="shared" si="0"/>
        <v>12</v>
      </c>
      <c r="H118" s="86" t="s">
        <v>36</v>
      </c>
      <c r="I118" s="88"/>
      <c r="J118" s="88"/>
      <c r="K118" s="88">
        <v>2</v>
      </c>
      <c r="L118" s="81">
        <f t="shared" si="1"/>
        <v>16.666666666666668</v>
      </c>
      <c r="M118" s="88">
        <v>1</v>
      </c>
      <c r="N118" s="88">
        <v>1</v>
      </c>
      <c r="O118" s="88">
        <v>1</v>
      </c>
      <c r="P118" s="81">
        <f t="shared" si="2"/>
        <v>25</v>
      </c>
      <c r="Q118" s="88">
        <v>2</v>
      </c>
      <c r="R118" s="88"/>
      <c r="S118" s="88">
        <v>3</v>
      </c>
      <c r="T118" s="81">
        <f t="shared" si="3"/>
        <v>41.666666666666664</v>
      </c>
      <c r="U118" s="88">
        <v>1</v>
      </c>
      <c r="V118" s="88">
        <v>1</v>
      </c>
      <c r="W118" s="88"/>
      <c r="X118" s="81">
        <f t="shared" si="4"/>
        <v>16.666666666666668</v>
      </c>
      <c r="Y118" s="84">
        <f t="shared" si="5"/>
        <v>6.916666666666667</v>
      </c>
      <c r="Z118" s="85">
        <f t="shared" si="6"/>
        <v>58.333333333333329</v>
      </c>
    </row>
    <row r="119" spans="2:26" x14ac:dyDescent="0.25">
      <c r="B119" s="79"/>
      <c r="C119" s="89"/>
      <c r="D119" s="48"/>
      <c r="E119" s="79"/>
      <c r="F119" s="79"/>
      <c r="G119" s="156"/>
      <c r="H119" s="86"/>
      <c r="I119" s="88"/>
      <c r="J119" s="88"/>
      <c r="K119" s="88"/>
      <c r="L119" s="81"/>
      <c r="M119" s="88"/>
      <c r="N119" s="88"/>
      <c r="O119" s="88"/>
      <c r="P119" s="81"/>
      <c r="Q119" s="88"/>
      <c r="R119" s="88"/>
      <c r="S119" s="88"/>
      <c r="T119" s="81"/>
      <c r="U119" s="88"/>
      <c r="V119" s="88"/>
      <c r="W119" s="88"/>
      <c r="X119" s="81"/>
      <c r="Y119" s="162">
        <f>Y118-Y117</f>
        <v>0.98809523809523814</v>
      </c>
      <c r="Z119" s="162">
        <f>Z118-Z117</f>
        <v>8.3333333333333286</v>
      </c>
    </row>
    <row r="120" spans="2:26" x14ac:dyDescent="0.25">
      <c r="B120" s="79">
        <v>1</v>
      </c>
      <c r="C120" s="104" t="s">
        <v>123</v>
      </c>
      <c r="D120" s="98" t="s">
        <v>90</v>
      </c>
      <c r="E120" s="100">
        <v>11</v>
      </c>
      <c r="F120" s="100">
        <v>13</v>
      </c>
      <c r="G120" s="80">
        <f t="shared" si="0"/>
        <v>13</v>
      </c>
      <c r="H120" s="104" t="s">
        <v>36</v>
      </c>
      <c r="I120" s="147"/>
      <c r="J120" s="147"/>
      <c r="K120" s="147">
        <v>1</v>
      </c>
      <c r="L120" s="150">
        <f t="shared" ref="L120" si="143">SUM(I120:K120)*100/G120</f>
        <v>7.6923076923076925</v>
      </c>
      <c r="M120" s="147"/>
      <c r="N120" s="147">
        <v>2</v>
      </c>
      <c r="O120" s="147">
        <v>2</v>
      </c>
      <c r="P120" s="150">
        <f t="shared" ref="P120" si="144">SUM(M120:O120)*100/G120</f>
        <v>30.76923076923077</v>
      </c>
      <c r="Q120" s="147">
        <v>2</v>
      </c>
      <c r="R120" s="147"/>
      <c r="S120" s="147">
        <v>3</v>
      </c>
      <c r="T120" s="150">
        <f t="shared" ref="T120" si="145">SUM(Q120:S120)*100/G120</f>
        <v>38.46153846153846</v>
      </c>
      <c r="U120" s="147">
        <v>3</v>
      </c>
      <c r="V120" s="147"/>
      <c r="W120" s="147"/>
      <c r="X120" s="150">
        <f t="shared" ref="X120" si="146">SUM(U120:W120)*100/G120</f>
        <v>23.076923076923077</v>
      </c>
      <c r="Y120" s="158">
        <f t="shared" ref="Y120" si="147">((1*I120)+(2*J120)+(3*K120)+(4*M120)+(5*N120)+(6*O120)+(7*Q120)+(8*R120)+(9*S120)+(10*U120)+(11*V120)+(12*W120))/G120</f>
        <v>7.384615384615385</v>
      </c>
      <c r="Z120" s="159">
        <f t="shared" ref="Z120" si="148">T120+X120</f>
        <v>61.538461538461533</v>
      </c>
    </row>
    <row r="121" spans="2:26" x14ac:dyDescent="0.25">
      <c r="B121" s="79"/>
      <c r="C121" s="89"/>
      <c r="D121" s="48"/>
      <c r="E121" s="79"/>
      <c r="F121" s="79"/>
      <c r="G121" s="156"/>
      <c r="H121" s="86"/>
      <c r="I121" s="88"/>
      <c r="J121" s="88"/>
      <c r="K121" s="88"/>
      <c r="L121" s="81"/>
      <c r="M121" s="88"/>
      <c r="N121" s="88"/>
      <c r="O121" s="88"/>
      <c r="P121" s="81"/>
      <c r="Q121" s="88"/>
      <c r="R121" s="88"/>
      <c r="S121" s="88"/>
      <c r="T121" s="81"/>
      <c r="U121" s="88"/>
      <c r="V121" s="88"/>
      <c r="W121" s="88"/>
      <c r="X121" s="81"/>
      <c r="Y121" s="84"/>
      <c r="Z121" s="85"/>
    </row>
    <row r="122" spans="2:26" x14ac:dyDescent="0.25">
      <c r="B122" s="79"/>
      <c r="C122" s="89"/>
      <c r="D122" s="98" t="s">
        <v>90</v>
      </c>
      <c r="E122" s="79"/>
      <c r="F122" s="79"/>
      <c r="G122" s="156"/>
      <c r="H122" s="104" t="s">
        <v>36</v>
      </c>
      <c r="I122" s="88"/>
      <c r="J122" s="88"/>
      <c r="K122" s="88"/>
      <c r="L122" s="81"/>
      <c r="M122" s="88"/>
      <c r="N122" s="88"/>
      <c r="O122" s="88"/>
      <c r="P122" s="81"/>
      <c r="Q122" s="88"/>
      <c r="R122" s="88"/>
      <c r="S122" s="88"/>
      <c r="T122" s="81"/>
      <c r="U122" s="88"/>
      <c r="V122" s="88"/>
      <c r="W122" s="88"/>
      <c r="X122" s="81"/>
      <c r="Y122" s="158">
        <f>AVERAGE(Y120,Y117,Y113,Y108,Y103,Y98,Y93,Y88,Y83,Y78)</f>
        <v>7.5132334332334327</v>
      </c>
      <c r="Z122" s="158">
        <f>AVERAGE(Z120,Z117,Z113,Z108,Z103,Z98,Z93,Z88,Z83,Z78)</f>
        <v>66.87867687867687</v>
      </c>
    </row>
    <row r="123" spans="2:26" x14ac:dyDescent="0.25">
      <c r="B123" s="79"/>
      <c r="C123" s="89"/>
      <c r="D123" s="48" t="s">
        <v>19</v>
      </c>
      <c r="E123" s="79"/>
      <c r="F123" s="79"/>
      <c r="G123" s="156"/>
      <c r="H123" s="86" t="s">
        <v>36</v>
      </c>
      <c r="I123" s="88"/>
      <c r="J123" s="88"/>
      <c r="K123" s="88"/>
      <c r="L123" s="81"/>
      <c r="M123" s="88"/>
      <c r="N123" s="88"/>
      <c r="O123" s="88"/>
      <c r="P123" s="81"/>
      <c r="Q123" s="88"/>
      <c r="R123" s="88"/>
      <c r="S123" s="88"/>
      <c r="T123" s="81"/>
      <c r="U123" s="88"/>
      <c r="V123" s="88"/>
      <c r="W123" s="88"/>
      <c r="X123" s="81"/>
      <c r="Y123" s="84">
        <f>AVERAGE(Y118,Y114,Y109,Y104,Y99,Y94,Y89,Y84,Y79,Y74)</f>
        <v>7.1895849248790427</v>
      </c>
      <c r="Z123" s="84">
        <f>AVERAGE(Z118,Z114,Z109,Z104,Z99,Z94,Z89,Z84,Z79,Z74)</f>
        <v>63.044881588999239</v>
      </c>
    </row>
    <row r="124" spans="2:26" x14ac:dyDescent="0.25">
      <c r="B124" s="79"/>
      <c r="C124" s="89"/>
      <c r="D124" s="246" t="s">
        <v>130</v>
      </c>
      <c r="E124" s="79"/>
      <c r="F124" s="79"/>
      <c r="G124" s="156"/>
      <c r="H124" s="340" t="s">
        <v>36</v>
      </c>
      <c r="I124" s="88"/>
      <c r="J124" s="88"/>
      <c r="K124" s="88"/>
      <c r="L124" s="81"/>
      <c r="M124" s="88"/>
      <c r="N124" s="88"/>
      <c r="O124" s="88"/>
      <c r="P124" s="81"/>
      <c r="Q124" s="88"/>
      <c r="R124" s="88"/>
      <c r="S124" s="88"/>
      <c r="T124" s="81"/>
      <c r="U124" s="88"/>
      <c r="V124" s="88"/>
      <c r="W124" s="88"/>
      <c r="X124" s="81"/>
      <c r="Y124" s="335">
        <f>AVERAGE(Y115,Y110,Y105,Y100,Y95,Y90,Y85,Y80,Y75,Y71)</f>
        <v>7.3133753501400562</v>
      </c>
      <c r="Z124" s="335">
        <f>AVERAGE(Z115,Z110,Z105,Z100,Z95,Z90,Z85,Z80,Z75,Z71)</f>
        <v>69.609243697479002</v>
      </c>
    </row>
    <row r="125" spans="2:26" x14ac:dyDescent="0.25">
      <c r="B125" s="79"/>
      <c r="C125" s="89"/>
      <c r="D125" s="246" t="s">
        <v>153</v>
      </c>
      <c r="E125" s="79"/>
      <c r="F125" s="79"/>
      <c r="G125" s="156"/>
      <c r="H125" s="340" t="s">
        <v>36</v>
      </c>
      <c r="I125" s="88"/>
      <c r="J125" s="88"/>
      <c r="K125" s="88"/>
      <c r="L125" s="81"/>
      <c r="M125" s="88"/>
      <c r="N125" s="88"/>
      <c r="O125" s="88"/>
      <c r="P125" s="81"/>
      <c r="Q125" s="88"/>
      <c r="R125" s="88"/>
      <c r="S125" s="88"/>
      <c r="T125" s="81"/>
      <c r="U125" s="88"/>
      <c r="V125" s="88"/>
      <c r="W125" s="88"/>
      <c r="X125" s="81"/>
      <c r="Y125" s="335">
        <f>AVERAGE(Y111,Y106,Y101,Y96,Y91,Y86,Y81,Y76,Y72,Y70)</f>
        <v>7.391233766233765</v>
      </c>
      <c r="Z125" s="335">
        <f>AVERAGE(Z111,Z106,Z101,Z96,Z91,Z86,Z81,Z76,Z72,Z70)</f>
        <v>68.832611832611832</v>
      </c>
    </row>
    <row r="126" spans="2:26" x14ac:dyDescent="0.25">
      <c r="B126" s="79"/>
      <c r="C126" s="86"/>
      <c r="D126" s="87"/>
      <c r="E126" s="83"/>
      <c r="F126" s="31"/>
      <c r="G126" s="156"/>
      <c r="H126" s="52"/>
      <c r="I126" s="13"/>
      <c r="J126" s="13"/>
      <c r="K126" s="13"/>
      <c r="L126" s="81"/>
      <c r="M126" s="13"/>
      <c r="N126" s="13"/>
      <c r="O126" s="13"/>
      <c r="P126" s="81"/>
      <c r="Q126" s="13"/>
      <c r="R126" s="13"/>
      <c r="S126" s="13"/>
      <c r="T126" s="81"/>
      <c r="U126" s="13"/>
      <c r="V126" s="13"/>
      <c r="W126" s="13"/>
      <c r="X126" s="81"/>
      <c r="Y126" s="162">
        <f>Y125-Y124</f>
        <v>7.7858416093708804E-2</v>
      </c>
      <c r="Z126" s="162">
        <f>Z125-Z124</f>
        <v>-0.77663186486716995</v>
      </c>
    </row>
    <row r="127" spans="2:26" x14ac:dyDescent="0.25">
      <c r="B127" s="79">
        <v>1</v>
      </c>
      <c r="C127" s="340" t="s">
        <v>71</v>
      </c>
      <c r="D127" s="440" t="s">
        <v>153</v>
      </c>
      <c r="E127" s="337">
        <v>5</v>
      </c>
      <c r="F127" s="31">
        <v>10</v>
      </c>
      <c r="G127" s="349">
        <f t="shared" si="0"/>
        <v>10</v>
      </c>
      <c r="H127" s="351" t="s">
        <v>37</v>
      </c>
      <c r="I127" s="13"/>
      <c r="J127" s="13"/>
      <c r="K127" s="13"/>
      <c r="L127" s="353">
        <f t="shared" si="1"/>
        <v>0</v>
      </c>
      <c r="M127" s="13"/>
      <c r="N127" s="13">
        <v>1</v>
      </c>
      <c r="O127" s="13">
        <v>1</v>
      </c>
      <c r="P127" s="353">
        <f t="shared" si="2"/>
        <v>20</v>
      </c>
      <c r="Q127" s="13">
        <v>1</v>
      </c>
      <c r="R127" s="13">
        <v>4</v>
      </c>
      <c r="S127" s="13"/>
      <c r="T127" s="353">
        <f t="shared" si="3"/>
        <v>50</v>
      </c>
      <c r="U127" s="13">
        <v>3</v>
      </c>
      <c r="V127" s="13"/>
      <c r="W127" s="13"/>
      <c r="X127" s="353">
        <f t="shared" si="4"/>
        <v>30</v>
      </c>
      <c r="Y127" s="353">
        <f t="shared" si="5"/>
        <v>8</v>
      </c>
      <c r="Z127" s="287">
        <f t="shared" si="6"/>
        <v>80</v>
      </c>
    </row>
    <row r="128" spans="2:26" x14ac:dyDescent="0.25">
      <c r="B128" s="79"/>
      <c r="C128" s="340" t="s">
        <v>71</v>
      </c>
      <c r="D128" s="339" t="s">
        <v>130</v>
      </c>
      <c r="E128" s="337">
        <v>5</v>
      </c>
      <c r="F128" s="350">
        <v>17</v>
      </c>
      <c r="G128" s="349">
        <f t="shared" si="0"/>
        <v>17</v>
      </c>
      <c r="H128" s="351" t="s">
        <v>37</v>
      </c>
      <c r="I128" s="352"/>
      <c r="J128" s="352"/>
      <c r="K128" s="352"/>
      <c r="L128" s="353">
        <f t="shared" si="1"/>
        <v>0</v>
      </c>
      <c r="M128" s="352"/>
      <c r="N128" s="352"/>
      <c r="O128" s="352">
        <v>3</v>
      </c>
      <c r="P128" s="353">
        <f t="shared" si="2"/>
        <v>17.647058823529413</v>
      </c>
      <c r="Q128" s="352">
        <v>5</v>
      </c>
      <c r="R128" s="352">
        <v>1</v>
      </c>
      <c r="S128" s="352">
        <v>5</v>
      </c>
      <c r="T128" s="353">
        <f t="shared" si="3"/>
        <v>64.705882352941174</v>
      </c>
      <c r="U128" s="352">
        <v>3</v>
      </c>
      <c r="V128" s="352"/>
      <c r="W128" s="352"/>
      <c r="X128" s="353">
        <f t="shared" si="4"/>
        <v>17.647058823529413</v>
      </c>
      <c r="Y128" s="353">
        <f t="shared" si="5"/>
        <v>8</v>
      </c>
      <c r="Z128" s="287">
        <f t="shared" si="6"/>
        <v>82.35294117647058</v>
      </c>
    </row>
    <row r="129" spans="2:26" x14ac:dyDescent="0.25">
      <c r="B129" s="79"/>
      <c r="C129" s="340" t="s">
        <v>71</v>
      </c>
      <c r="D129" s="442" t="s">
        <v>153</v>
      </c>
      <c r="E129" s="337">
        <v>6</v>
      </c>
      <c r="F129" s="350">
        <v>18</v>
      </c>
      <c r="G129" s="349">
        <f t="shared" si="0"/>
        <v>18</v>
      </c>
      <c r="H129" s="351" t="s">
        <v>37</v>
      </c>
      <c r="I129" s="352"/>
      <c r="J129" s="352"/>
      <c r="K129" s="352"/>
      <c r="L129" s="353">
        <f t="shared" si="1"/>
        <v>0</v>
      </c>
      <c r="M129" s="352"/>
      <c r="N129" s="352">
        <v>2</v>
      </c>
      <c r="O129" s="352">
        <v>4</v>
      </c>
      <c r="P129" s="353">
        <f t="shared" si="2"/>
        <v>33.333333333333336</v>
      </c>
      <c r="Q129" s="352">
        <v>3</v>
      </c>
      <c r="R129" s="352">
        <v>3</v>
      </c>
      <c r="S129" s="352">
        <v>2</v>
      </c>
      <c r="T129" s="353">
        <f t="shared" si="3"/>
        <v>44.444444444444443</v>
      </c>
      <c r="U129" s="352">
        <v>2</v>
      </c>
      <c r="V129" s="352">
        <v>2</v>
      </c>
      <c r="W129" s="352"/>
      <c r="X129" s="353">
        <f t="shared" si="4"/>
        <v>22.222222222222221</v>
      </c>
      <c r="Y129" s="353">
        <f t="shared" si="5"/>
        <v>7.7222222222222223</v>
      </c>
      <c r="Z129" s="287">
        <f t="shared" si="6"/>
        <v>66.666666666666657</v>
      </c>
    </row>
    <row r="130" spans="2:26" x14ac:dyDescent="0.25">
      <c r="B130" s="79"/>
      <c r="C130" s="225"/>
      <c r="D130" s="420"/>
      <c r="E130" s="152"/>
      <c r="F130" s="421"/>
      <c r="G130" s="443"/>
      <c r="H130" s="419"/>
      <c r="I130" s="423"/>
      <c r="J130" s="423"/>
      <c r="K130" s="423"/>
      <c r="L130" s="424"/>
      <c r="M130" s="423"/>
      <c r="N130" s="423"/>
      <c r="O130" s="423"/>
      <c r="P130" s="424"/>
      <c r="Q130" s="423"/>
      <c r="R130" s="423"/>
      <c r="S130" s="423"/>
      <c r="T130" s="424"/>
      <c r="U130" s="423"/>
      <c r="V130" s="423"/>
      <c r="W130" s="423"/>
      <c r="X130" s="424"/>
      <c r="Y130" s="162">
        <f>Y129-Y128</f>
        <v>-0.27777777777777768</v>
      </c>
      <c r="Z130" s="162">
        <f>Z129-Z128</f>
        <v>-15.686274509803923</v>
      </c>
    </row>
    <row r="131" spans="2:26" x14ac:dyDescent="0.25">
      <c r="B131" s="79">
        <v>2</v>
      </c>
      <c r="C131" s="92" t="s">
        <v>71</v>
      </c>
      <c r="D131" s="48" t="s">
        <v>19</v>
      </c>
      <c r="E131" s="79">
        <v>5</v>
      </c>
      <c r="F131" s="79">
        <v>14</v>
      </c>
      <c r="G131" s="80">
        <f t="shared" si="0"/>
        <v>14</v>
      </c>
      <c r="H131" s="86" t="s">
        <v>37</v>
      </c>
      <c r="I131" s="88"/>
      <c r="J131" s="88"/>
      <c r="K131" s="88">
        <v>1</v>
      </c>
      <c r="L131" s="84">
        <f t="shared" si="1"/>
        <v>7.1428571428571432</v>
      </c>
      <c r="M131" s="88">
        <v>2</v>
      </c>
      <c r="N131" s="88">
        <v>2</v>
      </c>
      <c r="O131" s="88">
        <v>1</v>
      </c>
      <c r="P131" s="84">
        <f t="shared" si="2"/>
        <v>35.714285714285715</v>
      </c>
      <c r="Q131" s="88">
        <v>1</v>
      </c>
      <c r="R131" s="88">
        <v>3</v>
      </c>
      <c r="S131" s="88">
        <v>2</v>
      </c>
      <c r="T131" s="84">
        <f t="shared" si="3"/>
        <v>42.857142857142854</v>
      </c>
      <c r="U131" s="88">
        <v>2</v>
      </c>
      <c r="V131" s="88"/>
      <c r="W131" s="88"/>
      <c r="X131" s="84">
        <f t="shared" si="4"/>
        <v>14.285714285714286</v>
      </c>
      <c r="Y131" s="84">
        <f t="shared" si="5"/>
        <v>6.8571428571428568</v>
      </c>
      <c r="Z131" s="85">
        <f t="shared" si="6"/>
        <v>57.142857142857139</v>
      </c>
    </row>
    <row r="132" spans="2:26" x14ac:dyDescent="0.25">
      <c r="B132" s="79"/>
      <c r="C132" s="331" t="s">
        <v>71</v>
      </c>
      <c r="D132" s="246" t="s">
        <v>130</v>
      </c>
      <c r="E132" s="337">
        <v>6</v>
      </c>
      <c r="F132" s="337">
        <v>14</v>
      </c>
      <c r="G132" s="80">
        <f t="shared" si="0"/>
        <v>14</v>
      </c>
      <c r="H132" s="340" t="s">
        <v>37</v>
      </c>
      <c r="I132" s="338"/>
      <c r="J132" s="338"/>
      <c r="K132" s="338">
        <v>1</v>
      </c>
      <c r="L132" s="335">
        <f t="shared" si="1"/>
        <v>7.1428571428571432</v>
      </c>
      <c r="M132" s="338"/>
      <c r="N132" s="338">
        <v>3</v>
      </c>
      <c r="O132" s="338">
        <v>3</v>
      </c>
      <c r="P132" s="335">
        <f>SUM(M132:O132)*100/F132</f>
        <v>42.857142857142854</v>
      </c>
      <c r="Q132" s="338"/>
      <c r="R132" s="338">
        <v>3</v>
      </c>
      <c r="S132" s="338">
        <v>2</v>
      </c>
      <c r="T132" s="335">
        <f t="shared" si="3"/>
        <v>35.714285714285715</v>
      </c>
      <c r="U132" s="338">
        <v>2</v>
      </c>
      <c r="V132" s="338"/>
      <c r="W132" s="338"/>
      <c r="X132" s="335">
        <f t="shared" si="4"/>
        <v>14.285714285714286</v>
      </c>
      <c r="Y132" s="335">
        <f t="shared" si="5"/>
        <v>7</v>
      </c>
      <c r="Z132" s="336">
        <f t="shared" si="6"/>
        <v>50</v>
      </c>
    </row>
    <row r="133" spans="2:26" x14ac:dyDescent="0.25">
      <c r="B133" s="79"/>
      <c r="C133" s="331" t="s">
        <v>71</v>
      </c>
      <c r="D133" s="246" t="s">
        <v>153</v>
      </c>
      <c r="E133" s="337">
        <v>7</v>
      </c>
      <c r="F133" s="337">
        <v>14</v>
      </c>
      <c r="G133" s="80">
        <f t="shared" si="0"/>
        <v>14</v>
      </c>
      <c r="H133" s="340" t="s">
        <v>37</v>
      </c>
      <c r="I133" s="338"/>
      <c r="J133" s="338"/>
      <c r="K133" s="338">
        <v>1</v>
      </c>
      <c r="L133" s="335">
        <f t="shared" si="1"/>
        <v>7.1428571428571432</v>
      </c>
      <c r="M133" s="338"/>
      <c r="N133" s="338">
        <v>3</v>
      </c>
      <c r="O133" s="338">
        <v>3</v>
      </c>
      <c r="P133" s="335">
        <f>SUM(M133:O133)*100/F133</f>
        <v>42.857142857142854</v>
      </c>
      <c r="Q133" s="338"/>
      <c r="R133" s="338">
        <v>3</v>
      </c>
      <c r="S133" s="338">
        <v>2</v>
      </c>
      <c r="T133" s="335">
        <f t="shared" si="3"/>
        <v>35.714285714285715</v>
      </c>
      <c r="U133" s="338">
        <v>2</v>
      </c>
      <c r="V133" s="338"/>
      <c r="W133" s="338"/>
      <c r="X133" s="335">
        <f t="shared" si="4"/>
        <v>14.285714285714286</v>
      </c>
      <c r="Y133" s="335">
        <f t="shared" si="5"/>
        <v>7</v>
      </c>
      <c r="Z133" s="336">
        <f t="shared" si="6"/>
        <v>50</v>
      </c>
    </row>
    <row r="134" spans="2:26" x14ac:dyDescent="0.25">
      <c r="B134" s="79"/>
      <c r="C134" s="92"/>
      <c r="D134" s="48"/>
      <c r="E134" s="79"/>
      <c r="F134" s="79"/>
      <c r="G134" s="80"/>
      <c r="H134" s="224"/>
      <c r="I134" s="88"/>
      <c r="J134" s="88"/>
      <c r="K134" s="88"/>
      <c r="L134" s="84"/>
      <c r="M134" s="88"/>
      <c r="N134" s="88"/>
      <c r="O134" s="88"/>
      <c r="P134" s="84"/>
      <c r="Q134" s="88"/>
      <c r="R134" s="88"/>
      <c r="S134" s="88"/>
      <c r="T134" s="84"/>
      <c r="U134" s="88"/>
      <c r="V134" s="88"/>
      <c r="W134" s="88"/>
      <c r="X134" s="84"/>
      <c r="Y134" s="162">
        <f>Y133-Y132</f>
        <v>0</v>
      </c>
      <c r="Z134" s="162">
        <f>Z133-Z132</f>
        <v>0</v>
      </c>
    </row>
    <row r="135" spans="2:26" x14ac:dyDescent="0.25">
      <c r="B135" s="79">
        <v>3</v>
      </c>
      <c r="C135" s="104" t="s">
        <v>62</v>
      </c>
      <c r="D135" s="98" t="s">
        <v>90</v>
      </c>
      <c r="E135" s="100">
        <v>5</v>
      </c>
      <c r="F135" s="100">
        <v>15</v>
      </c>
      <c r="G135" s="80">
        <f t="shared" si="0"/>
        <v>15</v>
      </c>
      <c r="H135" s="104" t="s">
        <v>37</v>
      </c>
      <c r="I135" s="127"/>
      <c r="J135" s="127"/>
      <c r="K135" s="127"/>
      <c r="L135" s="121">
        <f t="shared" ref="L135" si="149">SUM(I135:K135)*100/G135</f>
        <v>0</v>
      </c>
      <c r="M135" s="127"/>
      <c r="N135" s="127"/>
      <c r="O135" s="127">
        <v>4</v>
      </c>
      <c r="P135" s="121">
        <f t="shared" ref="P135" si="150">SUM(M135:O135)*100/G135</f>
        <v>26.666666666666668</v>
      </c>
      <c r="Q135" s="127">
        <v>4</v>
      </c>
      <c r="R135" s="127"/>
      <c r="S135" s="127">
        <v>2</v>
      </c>
      <c r="T135" s="121">
        <f t="shared" ref="T135" si="151">SUM(Q135:S135)*100/G135</f>
        <v>40</v>
      </c>
      <c r="U135" s="127">
        <v>5</v>
      </c>
      <c r="V135" s="127"/>
      <c r="W135" s="127"/>
      <c r="X135" s="121">
        <f t="shared" ref="X135" si="152">SUM(U135:W135)*100/G135</f>
        <v>33.333333333333336</v>
      </c>
      <c r="Y135" s="158">
        <f t="shared" si="5"/>
        <v>8</v>
      </c>
      <c r="Z135" s="159">
        <f t="shared" si="6"/>
        <v>73.333333333333343</v>
      </c>
    </row>
    <row r="136" spans="2:26" x14ac:dyDescent="0.25">
      <c r="B136" s="79"/>
      <c r="C136" s="86" t="s">
        <v>71</v>
      </c>
      <c r="D136" s="48" t="s">
        <v>19</v>
      </c>
      <c r="E136" s="79">
        <v>6</v>
      </c>
      <c r="F136" s="79">
        <v>14</v>
      </c>
      <c r="G136" s="80">
        <f t="shared" si="0"/>
        <v>14</v>
      </c>
      <c r="H136" s="86" t="s">
        <v>37</v>
      </c>
      <c r="I136" s="88"/>
      <c r="J136" s="88"/>
      <c r="K136" s="88">
        <v>1</v>
      </c>
      <c r="L136" s="84">
        <f t="shared" si="1"/>
        <v>7.1428571428571432</v>
      </c>
      <c r="M136" s="88"/>
      <c r="N136" s="88">
        <v>2</v>
      </c>
      <c r="O136" s="88">
        <v>1</v>
      </c>
      <c r="P136" s="84">
        <f t="shared" si="2"/>
        <v>21.428571428571427</v>
      </c>
      <c r="Q136" s="88">
        <v>4</v>
      </c>
      <c r="R136" s="88">
        <v>2</v>
      </c>
      <c r="S136" s="88">
        <v>2</v>
      </c>
      <c r="T136" s="84">
        <f t="shared" si="3"/>
        <v>57.142857142857146</v>
      </c>
      <c r="U136" s="88">
        <v>2</v>
      </c>
      <c r="V136" s="88"/>
      <c r="W136" s="88"/>
      <c r="X136" s="84">
        <f t="shared" si="4"/>
        <v>14.285714285714286</v>
      </c>
      <c r="Y136" s="84">
        <f t="shared" si="5"/>
        <v>7.2142857142857144</v>
      </c>
      <c r="Z136" s="85">
        <f t="shared" si="6"/>
        <v>71.428571428571431</v>
      </c>
    </row>
    <row r="137" spans="2:26" x14ac:dyDescent="0.25">
      <c r="B137" s="79"/>
      <c r="C137" s="331" t="s">
        <v>71</v>
      </c>
      <c r="D137" s="246" t="s">
        <v>130</v>
      </c>
      <c r="E137" s="337">
        <v>7</v>
      </c>
      <c r="F137" s="337">
        <v>14</v>
      </c>
      <c r="G137" s="80">
        <f t="shared" si="0"/>
        <v>14</v>
      </c>
      <c r="H137" s="340" t="s">
        <v>37</v>
      </c>
      <c r="I137" s="338"/>
      <c r="J137" s="338"/>
      <c r="K137" s="338">
        <v>2</v>
      </c>
      <c r="L137" s="335">
        <f t="shared" si="1"/>
        <v>14.285714285714286</v>
      </c>
      <c r="M137" s="338"/>
      <c r="N137" s="338"/>
      <c r="O137" s="338">
        <v>3</v>
      </c>
      <c r="P137" s="335">
        <f t="shared" si="2"/>
        <v>21.428571428571427</v>
      </c>
      <c r="Q137" s="338">
        <v>2</v>
      </c>
      <c r="R137" s="338">
        <v>2</v>
      </c>
      <c r="S137" s="338">
        <v>3</v>
      </c>
      <c r="T137" s="335">
        <f t="shared" si="3"/>
        <v>50</v>
      </c>
      <c r="U137" s="338">
        <v>2</v>
      </c>
      <c r="V137" s="338"/>
      <c r="W137" s="338"/>
      <c r="X137" s="335">
        <f t="shared" si="4"/>
        <v>14.285714285714286</v>
      </c>
      <c r="Y137" s="335">
        <f t="shared" si="5"/>
        <v>7.2142857142857144</v>
      </c>
      <c r="Z137" s="336">
        <f t="shared" si="6"/>
        <v>64.285714285714292</v>
      </c>
    </row>
    <row r="138" spans="2:26" x14ac:dyDescent="0.25">
      <c r="B138" s="79"/>
      <c r="C138" s="331" t="s">
        <v>71</v>
      </c>
      <c r="D138" s="246" t="s">
        <v>153</v>
      </c>
      <c r="E138" s="337">
        <v>8</v>
      </c>
      <c r="F138" s="337">
        <v>14</v>
      </c>
      <c r="G138" s="80">
        <f t="shared" ref="G138" si="153">I138+J138+K138+M138+N138+O138+Q138+R138+S138+U138+V138+W138</f>
        <v>14</v>
      </c>
      <c r="H138" s="340" t="s">
        <v>37</v>
      </c>
      <c r="I138" s="338"/>
      <c r="J138" s="338"/>
      <c r="K138" s="338"/>
      <c r="L138" s="335">
        <f t="shared" ref="L138" si="154">SUM(I138:K138)*100/F138</f>
        <v>0</v>
      </c>
      <c r="M138" s="338">
        <v>3</v>
      </c>
      <c r="N138" s="338">
        <v>1</v>
      </c>
      <c r="O138" s="338">
        <v>1</v>
      </c>
      <c r="P138" s="335">
        <f t="shared" ref="P138" si="155">SUM(M138:O138)*100/F138</f>
        <v>35.714285714285715</v>
      </c>
      <c r="Q138" s="338">
        <v>2</v>
      </c>
      <c r="R138" s="338">
        <v>2</v>
      </c>
      <c r="S138" s="338">
        <v>2</v>
      </c>
      <c r="T138" s="335">
        <f t="shared" ref="T138" si="156">SUM(Q138:S138)*100/F138</f>
        <v>42.857142857142854</v>
      </c>
      <c r="U138" s="338">
        <v>3</v>
      </c>
      <c r="V138" s="338"/>
      <c r="W138" s="338"/>
      <c r="X138" s="335">
        <f t="shared" ref="X138" si="157">SUM(U138:W138)*100/F138</f>
        <v>21.428571428571427</v>
      </c>
      <c r="Y138" s="335">
        <f t="shared" ref="Y138" si="158">((1*I138)+(2*J138)+(3*K138)+(4*M138)+(5*N138)+(6*O138)+(7*Q138)+(8*R138)+(9*S138)+(10*U138)+(11*V138)+(12*W138))/G138</f>
        <v>7.2142857142857144</v>
      </c>
      <c r="Z138" s="336">
        <f t="shared" ref="Z138" si="159">T138+X138</f>
        <v>64.285714285714278</v>
      </c>
    </row>
    <row r="139" spans="2:26" x14ac:dyDescent="0.25">
      <c r="B139" s="79"/>
      <c r="C139" s="86"/>
      <c r="D139" s="48"/>
      <c r="E139" s="79"/>
      <c r="F139" s="79"/>
      <c r="G139" s="156"/>
      <c r="H139" s="86"/>
      <c r="I139" s="88"/>
      <c r="J139" s="88"/>
      <c r="K139" s="88"/>
      <c r="L139" s="84"/>
      <c r="M139" s="88"/>
      <c r="N139" s="88"/>
      <c r="O139" s="88"/>
      <c r="P139" s="84"/>
      <c r="Q139" s="88"/>
      <c r="R139" s="88"/>
      <c r="S139" s="88"/>
      <c r="T139" s="84"/>
      <c r="U139" s="88"/>
      <c r="V139" s="88"/>
      <c r="W139" s="88"/>
      <c r="X139" s="84"/>
      <c r="Y139" s="162">
        <f>Y138-Y137</f>
        <v>0</v>
      </c>
      <c r="Z139" s="162">
        <f>Z138-Z137</f>
        <v>0</v>
      </c>
    </row>
    <row r="140" spans="2:26" x14ac:dyDescent="0.25">
      <c r="B140" s="79">
        <v>4</v>
      </c>
      <c r="C140" s="104" t="s">
        <v>62</v>
      </c>
      <c r="D140" s="98" t="s">
        <v>90</v>
      </c>
      <c r="E140" s="100">
        <v>6</v>
      </c>
      <c r="F140" s="165">
        <v>11</v>
      </c>
      <c r="G140" s="80">
        <f t="shared" si="0"/>
        <v>11</v>
      </c>
      <c r="H140" s="104" t="s">
        <v>37</v>
      </c>
      <c r="I140" s="127"/>
      <c r="J140" s="127"/>
      <c r="K140" s="127">
        <v>1</v>
      </c>
      <c r="L140" s="121">
        <f t="shared" ref="L140" si="160">SUM(I140:K140)*100/G140</f>
        <v>9.0909090909090917</v>
      </c>
      <c r="M140" s="127">
        <v>1</v>
      </c>
      <c r="N140" s="127"/>
      <c r="O140" s="127">
        <v>2</v>
      </c>
      <c r="P140" s="121">
        <f t="shared" ref="P140" si="161">SUM(M140:O140)*100/G140</f>
        <v>27.272727272727273</v>
      </c>
      <c r="Q140" s="127">
        <v>2</v>
      </c>
      <c r="R140" s="127"/>
      <c r="S140" s="127">
        <v>5</v>
      </c>
      <c r="T140" s="121">
        <f t="shared" ref="T140" si="162">SUM(Q140:S140)*100/G140</f>
        <v>63.636363636363633</v>
      </c>
      <c r="U140" s="127"/>
      <c r="V140" s="127"/>
      <c r="W140" s="127"/>
      <c r="X140" s="121">
        <f t="shared" ref="X140" si="163">SUM(U140:W140)*100/G140</f>
        <v>0</v>
      </c>
      <c r="Y140" s="158">
        <f t="shared" ref="Y140" si="164">((1*I140)+(2*J140)+(3*K140)+(4*M140)+(5*N140)+(6*O140)+(7*Q140)+(8*R140)+(9*S140)+(10*U140)+(11*V140)+(12*W140))/G140</f>
        <v>7.0909090909090908</v>
      </c>
      <c r="Z140" s="159">
        <f t="shared" ref="Z140" si="165">T140+X140</f>
        <v>63.636363636363633</v>
      </c>
    </row>
    <row r="141" spans="2:26" x14ac:dyDescent="0.25">
      <c r="B141" s="79"/>
      <c r="C141" s="86" t="s">
        <v>71</v>
      </c>
      <c r="D141" s="48" t="s">
        <v>19</v>
      </c>
      <c r="E141" s="79">
        <v>7</v>
      </c>
      <c r="F141" s="79">
        <v>10</v>
      </c>
      <c r="G141" s="80">
        <f t="shared" si="0"/>
        <v>10</v>
      </c>
      <c r="H141" s="86" t="s">
        <v>37</v>
      </c>
      <c r="I141" s="88"/>
      <c r="J141" s="88"/>
      <c r="K141" s="88">
        <v>1</v>
      </c>
      <c r="L141" s="84">
        <f t="shared" si="1"/>
        <v>10</v>
      </c>
      <c r="M141" s="88"/>
      <c r="N141" s="88">
        <v>2</v>
      </c>
      <c r="O141" s="88">
        <v>1</v>
      </c>
      <c r="P141" s="84">
        <f t="shared" si="2"/>
        <v>30</v>
      </c>
      <c r="Q141" s="88">
        <v>3</v>
      </c>
      <c r="R141" s="88">
        <v>2</v>
      </c>
      <c r="S141" s="88">
        <v>1</v>
      </c>
      <c r="T141" s="84">
        <f t="shared" si="3"/>
        <v>60</v>
      </c>
      <c r="U141" s="88"/>
      <c r="V141" s="88"/>
      <c r="W141" s="88"/>
      <c r="X141" s="84">
        <f t="shared" si="4"/>
        <v>0</v>
      </c>
      <c r="Y141" s="84">
        <f t="shared" si="5"/>
        <v>6.5</v>
      </c>
      <c r="Z141" s="85">
        <f t="shared" si="6"/>
        <v>60</v>
      </c>
    </row>
    <row r="142" spans="2:26" x14ac:dyDescent="0.25">
      <c r="B142" s="79"/>
      <c r="C142" s="331" t="s">
        <v>71</v>
      </c>
      <c r="D142" s="246" t="s">
        <v>130</v>
      </c>
      <c r="E142" s="337">
        <v>8</v>
      </c>
      <c r="F142" s="337">
        <v>10</v>
      </c>
      <c r="G142" s="80">
        <f t="shared" si="0"/>
        <v>10</v>
      </c>
      <c r="H142" s="340" t="s">
        <v>37</v>
      </c>
      <c r="I142" s="338"/>
      <c r="J142" s="338"/>
      <c r="K142" s="338">
        <v>2</v>
      </c>
      <c r="L142" s="335">
        <f t="shared" si="1"/>
        <v>20</v>
      </c>
      <c r="M142" s="338">
        <v>1</v>
      </c>
      <c r="N142" s="338">
        <v>2</v>
      </c>
      <c r="O142" s="338">
        <v>1</v>
      </c>
      <c r="P142" s="335">
        <f t="shared" si="2"/>
        <v>40</v>
      </c>
      <c r="Q142" s="338"/>
      <c r="R142" s="338">
        <v>3</v>
      </c>
      <c r="S142" s="338">
        <v>1</v>
      </c>
      <c r="T142" s="335">
        <f t="shared" si="3"/>
        <v>40</v>
      </c>
      <c r="U142" s="338"/>
      <c r="V142" s="338"/>
      <c r="W142" s="338"/>
      <c r="X142" s="335">
        <f t="shared" si="4"/>
        <v>0</v>
      </c>
      <c r="Y142" s="335">
        <f t="shared" si="5"/>
        <v>5.9</v>
      </c>
      <c r="Z142" s="336">
        <f t="shared" si="6"/>
        <v>40</v>
      </c>
    </row>
    <row r="143" spans="2:26" x14ac:dyDescent="0.25">
      <c r="B143" s="79"/>
      <c r="C143" s="331" t="s">
        <v>71</v>
      </c>
      <c r="D143" s="246" t="s">
        <v>153</v>
      </c>
      <c r="E143" s="337">
        <v>9</v>
      </c>
      <c r="F143" s="337">
        <v>10</v>
      </c>
      <c r="G143" s="80">
        <f t="shared" ref="G143" si="166">I143+J143+K143+M143+N143+O143+Q143+R143+S143+U143+V143+W143</f>
        <v>10</v>
      </c>
      <c r="H143" s="340" t="s">
        <v>37</v>
      </c>
      <c r="I143" s="338"/>
      <c r="J143" s="338"/>
      <c r="K143" s="338">
        <v>1</v>
      </c>
      <c r="L143" s="335">
        <f t="shared" ref="L143" si="167">SUM(I143:K143)*100/F143</f>
        <v>10</v>
      </c>
      <c r="M143" s="338">
        <v>2</v>
      </c>
      <c r="N143" s="338">
        <v>2</v>
      </c>
      <c r="O143" s="338"/>
      <c r="P143" s="335">
        <f t="shared" ref="P143" si="168">SUM(M143:O143)*100/F143</f>
        <v>40</v>
      </c>
      <c r="Q143" s="338">
        <v>1</v>
      </c>
      <c r="R143" s="338">
        <v>1</v>
      </c>
      <c r="S143" s="338">
        <v>3</v>
      </c>
      <c r="T143" s="335">
        <f t="shared" ref="T143" si="169">SUM(Q143:S143)*100/F143</f>
        <v>50</v>
      </c>
      <c r="U143" s="338"/>
      <c r="V143" s="338"/>
      <c r="W143" s="338"/>
      <c r="X143" s="335">
        <f t="shared" ref="X143" si="170">SUM(U143:W143)*100/F143</f>
        <v>0</v>
      </c>
      <c r="Y143" s="335">
        <f t="shared" ref="Y143" si="171">((1*I143)+(2*J143)+(3*K143)+(4*M143)+(5*N143)+(6*O143)+(7*Q143)+(8*R143)+(9*S143)+(10*U143)+(11*V143)+(12*W143))/G143</f>
        <v>6.3</v>
      </c>
      <c r="Z143" s="336">
        <f t="shared" ref="Z143" si="172">T143+X143</f>
        <v>50</v>
      </c>
    </row>
    <row r="144" spans="2:26" x14ac:dyDescent="0.25">
      <c r="B144" s="79"/>
      <c r="C144" s="86"/>
      <c r="D144" s="48"/>
      <c r="E144" s="79"/>
      <c r="F144" s="79"/>
      <c r="G144" s="156"/>
      <c r="H144" s="86"/>
      <c r="I144" s="88"/>
      <c r="J144" s="88"/>
      <c r="K144" s="88"/>
      <c r="L144" s="84"/>
      <c r="M144" s="88"/>
      <c r="N144" s="88"/>
      <c r="O144" s="88"/>
      <c r="P144" s="84"/>
      <c r="Q144" s="88"/>
      <c r="R144" s="88"/>
      <c r="S144" s="88"/>
      <c r="T144" s="84"/>
      <c r="U144" s="88"/>
      <c r="V144" s="88"/>
      <c r="W144" s="88"/>
      <c r="X144" s="84"/>
      <c r="Y144" s="162">
        <f>Y143-Y142</f>
        <v>0.39999999999999947</v>
      </c>
      <c r="Z144" s="162">
        <f>Z143-Z142</f>
        <v>10</v>
      </c>
    </row>
    <row r="145" spans="2:26" x14ac:dyDescent="0.25">
      <c r="B145" s="79">
        <v>5</v>
      </c>
      <c r="C145" s="104" t="s">
        <v>58</v>
      </c>
      <c r="D145" s="98" t="s">
        <v>90</v>
      </c>
      <c r="E145" s="100">
        <v>7</v>
      </c>
      <c r="F145" s="129">
        <v>11</v>
      </c>
      <c r="G145" s="80">
        <f t="shared" si="0"/>
        <v>11</v>
      </c>
      <c r="H145" s="104" t="s">
        <v>37</v>
      </c>
      <c r="I145" s="127"/>
      <c r="J145" s="127"/>
      <c r="K145" s="127"/>
      <c r="L145" s="121">
        <f t="shared" ref="L145" si="173">SUM(I145:K145)*100/G145</f>
        <v>0</v>
      </c>
      <c r="M145" s="127"/>
      <c r="N145" s="127"/>
      <c r="O145" s="127">
        <v>1</v>
      </c>
      <c r="P145" s="121">
        <f t="shared" ref="P145" si="174">SUM(M145:O145)*100/G145</f>
        <v>9.0909090909090917</v>
      </c>
      <c r="Q145" s="127">
        <v>4</v>
      </c>
      <c r="R145" s="127">
        <v>1</v>
      </c>
      <c r="S145" s="127">
        <v>4</v>
      </c>
      <c r="T145" s="121">
        <f t="shared" ref="T145" si="175">SUM(Q145:S145)*100/G145</f>
        <v>81.818181818181813</v>
      </c>
      <c r="U145" s="127">
        <v>1</v>
      </c>
      <c r="V145" s="127"/>
      <c r="W145" s="127"/>
      <c r="X145" s="121">
        <f t="shared" ref="X145" si="176">SUM(U145:W145)*100/G145</f>
        <v>9.0909090909090917</v>
      </c>
      <c r="Y145" s="158">
        <f t="shared" ref="Y145" si="177">((1*I145)+(2*J145)+(3*K145)+(4*M145)+(5*N145)+(6*O145)+(7*Q145)+(8*R145)+(9*S145)+(10*U145)+(11*V145)+(12*W145))/G145</f>
        <v>8</v>
      </c>
      <c r="Z145" s="159">
        <f t="shared" ref="Z145" si="178">T145+X145</f>
        <v>90.909090909090907</v>
      </c>
    </row>
    <row r="146" spans="2:26" x14ac:dyDescent="0.25">
      <c r="B146" s="79"/>
      <c r="C146" s="86" t="s">
        <v>71</v>
      </c>
      <c r="D146" s="48" t="s">
        <v>19</v>
      </c>
      <c r="E146" s="79">
        <v>8</v>
      </c>
      <c r="F146" s="90">
        <v>12</v>
      </c>
      <c r="G146" s="80">
        <f t="shared" si="0"/>
        <v>12</v>
      </c>
      <c r="H146" s="86" t="s">
        <v>37</v>
      </c>
      <c r="I146" s="88"/>
      <c r="J146" s="88"/>
      <c r="K146" s="88"/>
      <c r="L146" s="84">
        <f t="shared" si="1"/>
        <v>0</v>
      </c>
      <c r="M146" s="88"/>
      <c r="N146" s="88">
        <v>1</v>
      </c>
      <c r="O146" s="88">
        <v>3</v>
      </c>
      <c r="P146" s="84">
        <f t="shared" si="2"/>
        <v>33.333333333333336</v>
      </c>
      <c r="Q146" s="88">
        <v>3</v>
      </c>
      <c r="R146" s="88"/>
      <c r="S146" s="88">
        <v>3</v>
      </c>
      <c r="T146" s="84">
        <f t="shared" si="3"/>
        <v>50</v>
      </c>
      <c r="U146" s="88">
        <v>2</v>
      </c>
      <c r="V146" s="88"/>
      <c r="W146" s="88"/>
      <c r="X146" s="84">
        <f t="shared" si="4"/>
        <v>16.666666666666668</v>
      </c>
      <c r="Y146" s="84">
        <f t="shared" si="5"/>
        <v>7.583333333333333</v>
      </c>
      <c r="Z146" s="85">
        <f t="shared" si="6"/>
        <v>66.666666666666671</v>
      </c>
    </row>
    <row r="147" spans="2:26" x14ac:dyDescent="0.25">
      <c r="B147" s="79"/>
      <c r="C147" s="331" t="s">
        <v>71</v>
      </c>
      <c r="D147" s="246" t="s">
        <v>130</v>
      </c>
      <c r="E147" s="337">
        <v>9</v>
      </c>
      <c r="F147" s="342">
        <v>12</v>
      </c>
      <c r="G147" s="80">
        <f t="shared" si="0"/>
        <v>12</v>
      </c>
      <c r="H147" s="340" t="s">
        <v>37</v>
      </c>
      <c r="I147" s="338"/>
      <c r="J147" s="338"/>
      <c r="K147" s="338"/>
      <c r="L147" s="335">
        <f t="shared" si="1"/>
        <v>0</v>
      </c>
      <c r="M147" s="338"/>
      <c r="N147" s="338"/>
      <c r="O147" s="338">
        <v>2</v>
      </c>
      <c r="P147" s="335">
        <f t="shared" si="2"/>
        <v>16.666666666666668</v>
      </c>
      <c r="Q147" s="338">
        <v>4</v>
      </c>
      <c r="R147" s="338">
        <v>2</v>
      </c>
      <c r="S147" s="338">
        <v>1</v>
      </c>
      <c r="T147" s="335">
        <f t="shared" si="3"/>
        <v>58.333333333333336</v>
      </c>
      <c r="U147" s="338">
        <v>2</v>
      </c>
      <c r="V147" s="338">
        <v>1</v>
      </c>
      <c r="W147" s="338"/>
      <c r="X147" s="335">
        <f t="shared" si="4"/>
        <v>25</v>
      </c>
      <c r="Y147" s="335">
        <f t="shared" si="5"/>
        <v>8</v>
      </c>
      <c r="Z147" s="336">
        <f t="shared" si="6"/>
        <v>83.333333333333343</v>
      </c>
    </row>
    <row r="148" spans="2:26" x14ac:dyDescent="0.25">
      <c r="B148" s="79"/>
      <c r="C148" s="86"/>
      <c r="D148" s="48"/>
      <c r="E148" s="79"/>
      <c r="F148" s="90"/>
      <c r="G148" s="156"/>
      <c r="H148" s="86"/>
      <c r="I148" s="88"/>
      <c r="J148" s="88"/>
      <c r="K148" s="88"/>
      <c r="L148" s="84"/>
      <c r="M148" s="88"/>
      <c r="N148" s="88"/>
      <c r="O148" s="88"/>
      <c r="P148" s="84"/>
      <c r="Q148" s="88"/>
      <c r="R148" s="88"/>
      <c r="S148" s="88"/>
      <c r="T148" s="84"/>
      <c r="U148" s="88"/>
      <c r="V148" s="88"/>
      <c r="W148" s="88"/>
      <c r="X148" s="84"/>
      <c r="Y148" s="162">
        <f>Y147-Y146</f>
        <v>0.41666666666666696</v>
      </c>
      <c r="Z148" s="162">
        <f>Z147-Z146</f>
        <v>16.666666666666671</v>
      </c>
    </row>
    <row r="149" spans="2:26" x14ac:dyDescent="0.25">
      <c r="B149" s="79">
        <v>6</v>
      </c>
      <c r="C149" s="104" t="s">
        <v>58</v>
      </c>
      <c r="D149" s="98" t="s">
        <v>90</v>
      </c>
      <c r="E149" s="100">
        <v>8</v>
      </c>
      <c r="F149" s="166">
        <v>11</v>
      </c>
      <c r="G149" s="80">
        <f t="shared" si="0"/>
        <v>11</v>
      </c>
      <c r="H149" s="104" t="s">
        <v>37</v>
      </c>
      <c r="I149" s="127"/>
      <c r="J149" s="127"/>
      <c r="K149" s="127"/>
      <c r="L149" s="121">
        <f t="shared" ref="L149" si="179">SUM(I149:K149)*100/G149</f>
        <v>0</v>
      </c>
      <c r="M149" s="127"/>
      <c r="N149" s="127">
        <v>3</v>
      </c>
      <c r="O149" s="127"/>
      <c r="P149" s="121">
        <f t="shared" ref="P149" si="180">SUM(M149:O149)*100/G149</f>
        <v>27.272727272727273</v>
      </c>
      <c r="Q149" s="127">
        <v>1</v>
      </c>
      <c r="R149" s="127">
        <v>4</v>
      </c>
      <c r="S149" s="127">
        <v>1</v>
      </c>
      <c r="T149" s="121">
        <f t="shared" ref="T149" si="181">SUM(Q149:S149)*100/G149</f>
        <v>54.545454545454547</v>
      </c>
      <c r="U149" s="127">
        <v>2</v>
      </c>
      <c r="V149" s="127"/>
      <c r="W149" s="127"/>
      <c r="X149" s="121">
        <f t="shared" ref="X149" si="182">SUM(U149:W149)*100/G149</f>
        <v>18.181818181818183</v>
      </c>
      <c r="Y149" s="158">
        <f t="shared" ref="Y149" si="183">((1*I149)+(2*J149)+(3*K149)+(4*M149)+(5*N149)+(6*O149)+(7*Q149)+(8*R149)+(9*S149)+(10*U149)+(11*V149)+(12*W149))/G149</f>
        <v>7.5454545454545459</v>
      </c>
      <c r="Z149" s="159">
        <f t="shared" ref="Z149" si="184">T149+X149</f>
        <v>72.727272727272734</v>
      </c>
    </row>
    <row r="150" spans="2:26" x14ac:dyDescent="0.25">
      <c r="B150" s="79"/>
      <c r="C150" s="86" t="s">
        <v>71</v>
      </c>
      <c r="D150" s="48" t="s">
        <v>19</v>
      </c>
      <c r="E150" s="79">
        <v>9</v>
      </c>
      <c r="F150" s="79">
        <v>11</v>
      </c>
      <c r="G150" s="80">
        <f t="shared" si="0"/>
        <v>11</v>
      </c>
      <c r="H150" s="86" t="s">
        <v>37</v>
      </c>
      <c r="I150" s="88"/>
      <c r="J150" s="88"/>
      <c r="K150" s="88"/>
      <c r="L150" s="84">
        <f t="shared" si="1"/>
        <v>0</v>
      </c>
      <c r="M150" s="88">
        <v>1</v>
      </c>
      <c r="N150" s="88"/>
      <c r="O150" s="88">
        <v>2</v>
      </c>
      <c r="P150" s="84">
        <f t="shared" si="2"/>
        <v>27.272727272727273</v>
      </c>
      <c r="Q150" s="88">
        <v>1</v>
      </c>
      <c r="R150" s="88">
        <v>4</v>
      </c>
      <c r="S150" s="88"/>
      <c r="T150" s="84">
        <f t="shared" si="3"/>
        <v>45.454545454545453</v>
      </c>
      <c r="U150" s="88">
        <v>2</v>
      </c>
      <c r="V150" s="88">
        <v>1</v>
      </c>
      <c r="W150" s="88"/>
      <c r="X150" s="84">
        <f t="shared" si="4"/>
        <v>27.272727272727273</v>
      </c>
      <c r="Y150" s="84">
        <f t="shared" si="5"/>
        <v>7.8181818181818183</v>
      </c>
      <c r="Z150" s="85">
        <f t="shared" si="6"/>
        <v>72.72727272727272</v>
      </c>
    </row>
    <row r="151" spans="2:26" x14ac:dyDescent="0.25">
      <c r="B151" s="79"/>
      <c r="D151" s="48"/>
      <c r="E151" s="79"/>
      <c r="F151" s="79"/>
      <c r="G151" s="156"/>
      <c r="H151" s="86"/>
      <c r="I151" s="88"/>
      <c r="J151" s="88"/>
      <c r="K151" s="88"/>
      <c r="L151" s="84"/>
      <c r="M151" s="88"/>
      <c r="N151" s="88"/>
      <c r="O151" s="88"/>
      <c r="P151" s="84"/>
      <c r="Q151" s="88"/>
      <c r="R151" s="88"/>
      <c r="S151" s="88"/>
      <c r="T151" s="84"/>
      <c r="U151" s="88"/>
      <c r="V151" s="88"/>
      <c r="W151" s="88"/>
      <c r="X151" s="84"/>
      <c r="Y151" s="162">
        <f>Y150-Y149</f>
        <v>0.27272727272727249</v>
      </c>
      <c r="Z151" s="162">
        <f>Z150-Z149</f>
        <v>0</v>
      </c>
    </row>
    <row r="152" spans="2:26" x14ac:dyDescent="0.25">
      <c r="B152" s="79">
        <v>7</v>
      </c>
      <c r="C152" s="104" t="s">
        <v>58</v>
      </c>
      <c r="D152" s="98" t="s">
        <v>90</v>
      </c>
      <c r="E152" s="100">
        <v>9</v>
      </c>
      <c r="F152" s="100">
        <v>13</v>
      </c>
      <c r="G152" s="80">
        <f t="shared" si="0"/>
        <v>13</v>
      </c>
      <c r="H152" s="104" t="s">
        <v>37</v>
      </c>
      <c r="I152" s="127">
        <v>3</v>
      </c>
      <c r="J152" s="127"/>
      <c r="K152" s="127">
        <v>1</v>
      </c>
      <c r="L152" s="121">
        <f t="shared" ref="L152" si="185">SUM(I152:K152)*100/G152</f>
        <v>30.76923076923077</v>
      </c>
      <c r="M152" s="127">
        <v>4</v>
      </c>
      <c r="N152" s="127"/>
      <c r="O152" s="127">
        <v>1</v>
      </c>
      <c r="P152" s="121">
        <f t="shared" ref="P152" si="186">SUM(M152:O152)*100/G152</f>
        <v>38.46153846153846</v>
      </c>
      <c r="Q152" s="127">
        <v>1</v>
      </c>
      <c r="R152" s="127">
        <v>1</v>
      </c>
      <c r="S152" s="127">
        <v>1</v>
      </c>
      <c r="T152" s="121">
        <f t="shared" ref="T152" si="187">SUM(Q152:S152)*100/G152</f>
        <v>23.076923076923077</v>
      </c>
      <c r="U152" s="127">
        <v>1</v>
      </c>
      <c r="V152" s="127"/>
      <c r="W152" s="127"/>
      <c r="X152" s="121">
        <f t="shared" ref="X152" si="188">SUM(U152:W152)*100/G152</f>
        <v>7.6923076923076925</v>
      </c>
      <c r="Y152" s="158">
        <f t="shared" ref="Y152" si="189">((1*I152)+(2*J152)+(3*K152)+(4*M152)+(5*N152)+(6*O152)+(7*Q152)+(8*R152)+(9*S152)+(10*U152)+(11*V152)+(12*W152))/G152</f>
        <v>4.7692307692307692</v>
      </c>
      <c r="Z152" s="159">
        <f t="shared" ref="Z152" si="190">T152+X152</f>
        <v>30.76923076923077</v>
      </c>
    </row>
    <row r="153" spans="2:26" x14ac:dyDescent="0.25">
      <c r="B153" s="79"/>
      <c r="D153" s="48"/>
      <c r="E153" s="79"/>
      <c r="F153" s="79"/>
      <c r="G153" s="156"/>
      <c r="H153" s="86"/>
      <c r="I153" s="88"/>
      <c r="J153" s="88"/>
      <c r="K153" s="88"/>
      <c r="L153" s="81"/>
      <c r="M153" s="88"/>
      <c r="N153" s="88"/>
      <c r="O153" s="88"/>
      <c r="P153" s="81"/>
      <c r="Q153" s="88"/>
      <c r="R153" s="88"/>
      <c r="S153" s="88"/>
      <c r="T153" s="81"/>
      <c r="U153" s="88"/>
      <c r="V153" s="88"/>
      <c r="W153" s="88"/>
      <c r="X153" s="81"/>
      <c r="Y153" s="84"/>
      <c r="Z153" s="85"/>
    </row>
    <row r="154" spans="2:26" x14ac:dyDescent="0.25">
      <c r="B154" s="79"/>
      <c r="C154" s="86"/>
      <c r="D154" s="98" t="s">
        <v>90</v>
      </c>
      <c r="E154" s="79"/>
      <c r="F154" s="79"/>
      <c r="G154" s="156"/>
      <c r="H154" s="104" t="s">
        <v>37</v>
      </c>
      <c r="I154" s="88"/>
      <c r="J154" s="88"/>
      <c r="K154" s="88"/>
      <c r="L154" s="81"/>
      <c r="M154" s="88"/>
      <c r="N154" s="88"/>
      <c r="O154" s="88"/>
      <c r="P154" s="81"/>
      <c r="Q154" s="88"/>
      <c r="R154" s="88"/>
      <c r="S154" s="88"/>
      <c r="T154" s="81"/>
      <c r="U154" s="88"/>
      <c r="V154" s="88"/>
      <c r="W154" s="88"/>
      <c r="X154" s="81"/>
      <c r="Y154" s="158">
        <f>AVERAGE(Y152,Y149,Y145,Y140,Y135)</f>
        <v>7.0811188811188801</v>
      </c>
      <c r="Z154" s="158">
        <f>AVERAGE(Z152,Z149,Z145,Z140,Z135)</f>
        <v>66.275058275058271</v>
      </c>
    </row>
    <row r="155" spans="2:26" x14ac:dyDescent="0.25">
      <c r="B155" s="79"/>
      <c r="C155" s="86"/>
      <c r="D155" s="48" t="s">
        <v>19</v>
      </c>
      <c r="E155" s="79"/>
      <c r="F155" s="79"/>
      <c r="G155" s="156"/>
      <c r="H155" s="86" t="s">
        <v>37</v>
      </c>
      <c r="I155" s="88"/>
      <c r="J155" s="88"/>
      <c r="K155" s="88"/>
      <c r="L155" s="81"/>
      <c r="M155" s="88"/>
      <c r="N155" s="88"/>
      <c r="O155" s="88"/>
      <c r="P155" s="81"/>
      <c r="Q155" s="88"/>
      <c r="R155" s="88"/>
      <c r="S155" s="88"/>
      <c r="T155" s="81"/>
      <c r="U155" s="88"/>
      <c r="V155" s="88"/>
      <c r="W155" s="88"/>
      <c r="X155" s="81"/>
      <c r="Y155" s="84">
        <f>AVERAGE(Y150,Y146,Y141,Y136,Y131)</f>
        <v>7.1945887445887449</v>
      </c>
      <c r="Z155" s="84">
        <f>AVERAGE(Z150,Z146,Z141,Z136,Z131)</f>
        <v>65.593073593073584</v>
      </c>
    </row>
    <row r="156" spans="2:26" x14ac:dyDescent="0.25">
      <c r="B156" s="79"/>
      <c r="C156" s="86"/>
      <c r="D156" s="246" t="s">
        <v>130</v>
      </c>
      <c r="E156" s="79"/>
      <c r="F156" s="79"/>
      <c r="G156" s="156"/>
      <c r="H156" s="331" t="s">
        <v>37</v>
      </c>
      <c r="I156" s="88"/>
      <c r="J156" s="88"/>
      <c r="K156" s="88"/>
      <c r="L156" s="81"/>
      <c r="M156" s="88"/>
      <c r="N156" s="88"/>
      <c r="O156" s="88"/>
      <c r="P156" s="81"/>
      <c r="Q156" s="88"/>
      <c r="R156" s="88"/>
      <c r="S156" s="88"/>
      <c r="T156" s="81"/>
      <c r="U156" s="88"/>
      <c r="V156" s="88"/>
      <c r="W156" s="88"/>
      <c r="X156" s="81"/>
      <c r="Y156" s="335">
        <f>AVERAGE(Y147,Y142,Y137,Y132,Y128)</f>
        <v>7.2228571428571424</v>
      </c>
      <c r="Z156" s="335">
        <f>AVERAGE(Z147,Z142,Z137,Z132,Z128)</f>
        <v>63.994397759103641</v>
      </c>
    </row>
    <row r="157" spans="2:26" x14ac:dyDescent="0.25">
      <c r="B157" s="79"/>
      <c r="C157" s="86"/>
      <c r="D157" s="246" t="s">
        <v>153</v>
      </c>
      <c r="E157" s="79"/>
      <c r="F157" s="79"/>
      <c r="G157" s="156"/>
      <c r="H157" s="331" t="s">
        <v>37</v>
      </c>
      <c r="I157" s="88"/>
      <c r="J157" s="88"/>
      <c r="K157" s="88"/>
      <c r="L157" s="81"/>
      <c r="M157" s="88"/>
      <c r="N157" s="88"/>
      <c r="O157" s="88"/>
      <c r="P157" s="81"/>
      <c r="Q157" s="88"/>
      <c r="R157" s="88"/>
      <c r="S157" s="88"/>
      <c r="T157" s="81"/>
      <c r="U157" s="88"/>
      <c r="V157" s="88"/>
      <c r="W157" s="88"/>
      <c r="X157" s="81"/>
      <c r="Y157" s="335">
        <f>AVERAGE(Y143,Y138,Y133,Y129,Y127)</f>
        <v>7.2473015873015871</v>
      </c>
      <c r="Z157" s="335">
        <f>AVERAGE(Z143,Z138,Z133,Z129,Z127)</f>
        <v>62.19047619047619</v>
      </c>
    </row>
    <row r="158" spans="2:26" x14ac:dyDescent="0.25">
      <c r="B158" s="79"/>
      <c r="C158" s="86"/>
      <c r="D158" s="87"/>
      <c r="E158" s="83"/>
      <c r="F158" s="31"/>
      <c r="G158" s="156"/>
      <c r="H158" s="52"/>
      <c r="I158" s="13"/>
      <c r="J158" s="13"/>
      <c r="K158" s="13"/>
      <c r="L158" s="81"/>
      <c r="M158" s="13"/>
      <c r="N158" s="13"/>
      <c r="O158" s="13"/>
      <c r="P158" s="81"/>
      <c r="Q158" s="13"/>
      <c r="R158" s="13"/>
      <c r="S158" s="13"/>
      <c r="T158" s="81"/>
      <c r="U158" s="13"/>
      <c r="V158" s="13"/>
      <c r="W158" s="13"/>
      <c r="X158" s="81"/>
      <c r="Y158" s="162">
        <f>Y157-Y156</f>
        <v>2.4444444444444713E-2</v>
      </c>
      <c r="Z158" s="162">
        <f>Z157-Z156</f>
        <v>-1.8039215686274517</v>
      </c>
    </row>
    <row r="159" spans="2:26" x14ac:dyDescent="0.25">
      <c r="B159" s="79">
        <v>1</v>
      </c>
      <c r="C159" s="439" t="s">
        <v>61</v>
      </c>
      <c r="D159" s="440" t="s">
        <v>153</v>
      </c>
      <c r="E159" s="83">
        <v>5</v>
      </c>
      <c r="F159" s="31">
        <v>10</v>
      </c>
      <c r="G159" s="80">
        <f t="shared" si="0"/>
        <v>10</v>
      </c>
      <c r="H159" s="331" t="s">
        <v>38</v>
      </c>
      <c r="I159" s="13"/>
      <c r="J159" s="13"/>
      <c r="K159" s="13"/>
      <c r="L159" s="335">
        <f t="shared" si="1"/>
        <v>0</v>
      </c>
      <c r="M159" s="13"/>
      <c r="N159" s="13">
        <v>1</v>
      </c>
      <c r="O159" s="13">
        <v>1</v>
      </c>
      <c r="P159" s="335">
        <f t="shared" si="2"/>
        <v>20</v>
      </c>
      <c r="Q159" s="13">
        <v>1</v>
      </c>
      <c r="R159" s="13">
        <v>4</v>
      </c>
      <c r="S159" s="13"/>
      <c r="T159" s="335">
        <f t="shared" si="3"/>
        <v>50</v>
      </c>
      <c r="U159" s="13">
        <v>3</v>
      </c>
      <c r="V159" s="13"/>
      <c r="W159" s="13"/>
      <c r="X159" s="335">
        <f t="shared" si="4"/>
        <v>30</v>
      </c>
      <c r="Y159" s="335">
        <f t="shared" si="5"/>
        <v>8</v>
      </c>
      <c r="Z159" s="336">
        <f t="shared" si="6"/>
        <v>80</v>
      </c>
    </row>
    <row r="160" spans="2:26" x14ac:dyDescent="0.25">
      <c r="B160" s="79"/>
      <c r="C160" s="331" t="s">
        <v>62</v>
      </c>
      <c r="D160" s="348" t="s">
        <v>130</v>
      </c>
      <c r="E160" s="337">
        <v>5</v>
      </c>
      <c r="F160" s="330">
        <v>17</v>
      </c>
      <c r="G160" s="80">
        <f t="shared" si="0"/>
        <v>17</v>
      </c>
      <c r="H160" s="331" t="s">
        <v>38</v>
      </c>
      <c r="I160" s="328"/>
      <c r="J160" s="328"/>
      <c r="K160" s="328"/>
      <c r="L160" s="335">
        <f t="shared" si="1"/>
        <v>0</v>
      </c>
      <c r="M160" s="328"/>
      <c r="N160" s="344">
        <v>2</v>
      </c>
      <c r="O160" s="344">
        <v>1</v>
      </c>
      <c r="P160" s="335">
        <f t="shared" si="2"/>
        <v>17.647058823529413</v>
      </c>
      <c r="Q160" s="344">
        <v>6</v>
      </c>
      <c r="R160" s="344">
        <v>1</v>
      </c>
      <c r="S160" s="344">
        <v>3</v>
      </c>
      <c r="T160" s="335">
        <f t="shared" si="3"/>
        <v>58.823529411764703</v>
      </c>
      <c r="U160" s="344">
        <v>4</v>
      </c>
      <c r="V160" s="328"/>
      <c r="W160" s="328"/>
      <c r="X160" s="335">
        <f t="shared" si="4"/>
        <v>23.529411764705884</v>
      </c>
      <c r="Y160" s="335">
        <f t="shared" si="5"/>
        <v>7.8235294117647056</v>
      </c>
      <c r="Z160" s="336">
        <f t="shared" si="6"/>
        <v>82.35294117647058</v>
      </c>
    </row>
    <row r="161" spans="2:26" x14ac:dyDescent="0.25">
      <c r="B161" s="79"/>
      <c r="C161" s="351" t="s">
        <v>61</v>
      </c>
      <c r="D161" s="444" t="s">
        <v>153</v>
      </c>
      <c r="E161" s="337">
        <v>6</v>
      </c>
      <c r="F161" s="330">
        <v>18</v>
      </c>
      <c r="G161" s="80">
        <f t="shared" si="0"/>
        <v>18</v>
      </c>
      <c r="H161" s="331" t="s">
        <v>38</v>
      </c>
      <c r="I161" s="328"/>
      <c r="J161" s="328"/>
      <c r="K161" s="328"/>
      <c r="L161" s="335">
        <f t="shared" si="1"/>
        <v>0</v>
      </c>
      <c r="M161" s="328">
        <v>1</v>
      </c>
      <c r="N161" s="344">
        <v>2</v>
      </c>
      <c r="O161" s="344">
        <v>3</v>
      </c>
      <c r="P161" s="335">
        <f t="shared" si="2"/>
        <v>33.333333333333336</v>
      </c>
      <c r="Q161" s="344">
        <v>4</v>
      </c>
      <c r="R161" s="344">
        <v>3</v>
      </c>
      <c r="S161" s="344">
        <v>3</v>
      </c>
      <c r="T161" s="335">
        <f t="shared" si="3"/>
        <v>55.555555555555557</v>
      </c>
      <c r="U161" s="344">
        <v>2</v>
      </c>
      <c r="V161" s="328"/>
      <c r="W161" s="328"/>
      <c r="X161" s="335">
        <f t="shared" si="4"/>
        <v>11.111111111111111</v>
      </c>
      <c r="Y161" s="335">
        <f t="shared" si="5"/>
        <v>7.2777777777777777</v>
      </c>
      <c r="Z161" s="336">
        <f t="shared" si="6"/>
        <v>66.666666666666671</v>
      </c>
    </row>
    <row r="162" spans="2:26" x14ac:dyDescent="0.25">
      <c r="B162" s="79"/>
      <c r="C162" s="419"/>
      <c r="D162" s="445"/>
      <c r="E162" s="152"/>
      <c r="F162" s="435"/>
      <c r="G162" s="156"/>
      <c r="H162" s="92"/>
      <c r="I162" s="411"/>
      <c r="J162" s="411"/>
      <c r="K162" s="411"/>
      <c r="L162" s="437"/>
      <c r="M162" s="411"/>
      <c r="N162" s="446"/>
      <c r="O162" s="446"/>
      <c r="P162" s="437"/>
      <c r="Q162" s="446"/>
      <c r="R162" s="446"/>
      <c r="S162" s="446"/>
      <c r="T162" s="437"/>
      <c r="U162" s="446"/>
      <c r="V162" s="411"/>
      <c r="W162" s="411"/>
      <c r="X162" s="437"/>
      <c r="Y162" s="162">
        <f>Y161-Y160</f>
        <v>-0.54575163398692794</v>
      </c>
      <c r="Z162" s="162">
        <f>Z161-Z160</f>
        <v>-15.686274509803908</v>
      </c>
    </row>
    <row r="163" spans="2:26" x14ac:dyDescent="0.25">
      <c r="B163" s="79">
        <v>2</v>
      </c>
      <c r="C163" s="92" t="s">
        <v>62</v>
      </c>
      <c r="D163" s="48" t="s">
        <v>19</v>
      </c>
      <c r="E163" s="79">
        <v>5</v>
      </c>
      <c r="F163" s="79">
        <v>14</v>
      </c>
      <c r="G163" s="80">
        <f t="shared" si="0"/>
        <v>14</v>
      </c>
      <c r="H163" s="86" t="s">
        <v>38</v>
      </c>
      <c r="I163" s="88"/>
      <c r="J163" s="88">
        <v>1</v>
      </c>
      <c r="K163" s="88">
        <v>3</v>
      </c>
      <c r="L163" s="84">
        <f t="shared" si="1"/>
        <v>28.571428571428573</v>
      </c>
      <c r="M163" s="88"/>
      <c r="N163" s="88">
        <v>2</v>
      </c>
      <c r="O163" s="88"/>
      <c r="P163" s="84">
        <f t="shared" si="2"/>
        <v>14.285714285714286</v>
      </c>
      <c r="Q163" s="88">
        <v>3</v>
      </c>
      <c r="R163" s="88"/>
      <c r="S163" s="88">
        <v>2</v>
      </c>
      <c r="T163" s="84">
        <f t="shared" si="3"/>
        <v>35.714285714285715</v>
      </c>
      <c r="U163" s="88">
        <v>2</v>
      </c>
      <c r="V163" s="88">
        <v>1</v>
      </c>
      <c r="W163" s="88"/>
      <c r="X163" s="84">
        <f t="shared" si="4"/>
        <v>21.428571428571427</v>
      </c>
      <c r="Y163" s="84">
        <f t="shared" si="5"/>
        <v>6.5</v>
      </c>
      <c r="Z163" s="85">
        <f t="shared" si="6"/>
        <v>57.142857142857139</v>
      </c>
    </row>
    <row r="164" spans="2:26" x14ac:dyDescent="0.25">
      <c r="B164" s="79"/>
      <c r="C164" s="340" t="s">
        <v>132</v>
      </c>
      <c r="D164" s="246" t="s">
        <v>130</v>
      </c>
      <c r="E164" s="337">
        <v>6</v>
      </c>
      <c r="F164" s="337">
        <v>14</v>
      </c>
      <c r="G164" s="80">
        <f t="shared" si="0"/>
        <v>14</v>
      </c>
      <c r="H164" s="340" t="s">
        <v>38</v>
      </c>
      <c r="I164" s="338"/>
      <c r="J164" s="338"/>
      <c r="K164" s="338"/>
      <c r="L164" s="335">
        <f t="shared" si="1"/>
        <v>0</v>
      </c>
      <c r="M164" s="338">
        <v>3</v>
      </c>
      <c r="N164" s="338">
        <v>2</v>
      </c>
      <c r="O164" s="338">
        <v>1</v>
      </c>
      <c r="P164" s="335">
        <f t="shared" si="2"/>
        <v>42.857142857142854</v>
      </c>
      <c r="Q164" s="338"/>
      <c r="R164" s="338">
        <v>3</v>
      </c>
      <c r="S164" s="338">
        <v>3</v>
      </c>
      <c r="T164" s="335">
        <f t="shared" si="3"/>
        <v>42.857142857142854</v>
      </c>
      <c r="U164" s="338">
        <v>2</v>
      </c>
      <c r="V164" s="338"/>
      <c r="W164" s="338"/>
      <c r="X164" s="335">
        <f t="shared" si="4"/>
        <v>14.285714285714286</v>
      </c>
      <c r="Y164" s="335">
        <f t="shared" si="5"/>
        <v>7.0714285714285712</v>
      </c>
      <c r="Z164" s="336">
        <f t="shared" si="6"/>
        <v>57.142857142857139</v>
      </c>
    </row>
    <row r="165" spans="2:26" x14ac:dyDescent="0.25">
      <c r="B165" s="79"/>
      <c r="C165" s="340" t="s">
        <v>132</v>
      </c>
      <c r="D165" s="246" t="s">
        <v>153</v>
      </c>
      <c r="E165" s="337">
        <v>7</v>
      </c>
      <c r="F165" s="337">
        <v>14</v>
      </c>
      <c r="G165" s="80">
        <f t="shared" ref="G165" si="191">I165+J165+K165+M165+N165+O165+Q165+R165+S165+U165+V165+W165</f>
        <v>14</v>
      </c>
      <c r="H165" s="340" t="s">
        <v>38</v>
      </c>
      <c r="I165" s="338"/>
      <c r="J165" s="338"/>
      <c r="K165" s="338">
        <v>1</v>
      </c>
      <c r="L165" s="335">
        <f t="shared" ref="L165" si="192">SUM(I165:K165)*100/F165</f>
        <v>7.1428571428571432</v>
      </c>
      <c r="M165" s="338">
        <v>2</v>
      </c>
      <c r="N165" s="338">
        <v>1</v>
      </c>
      <c r="O165" s="338">
        <v>4</v>
      </c>
      <c r="P165" s="335">
        <f t="shared" ref="P165" si="193">SUM(M165:O165)*100/F165</f>
        <v>50</v>
      </c>
      <c r="Q165" s="338"/>
      <c r="R165" s="338">
        <v>1</v>
      </c>
      <c r="S165" s="338">
        <v>4</v>
      </c>
      <c r="T165" s="335">
        <f t="shared" ref="T165" si="194">SUM(Q165:S165)*100/F165</f>
        <v>35.714285714285715</v>
      </c>
      <c r="U165" s="338">
        <v>1</v>
      </c>
      <c r="V165" s="338"/>
      <c r="W165" s="338"/>
      <c r="X165" s="335">
        <f t="shared" ref="X165" si="195">SUM(U165:W165)*100/F165</f>
        <v>7.1428571428571432</v>
      </c>
      <c r="Y165" s="335">
        <f t="shared" ref="Y165" si="196">((1*I165)+(2*J165)+(3*K165)+(4*M165)+(5*N165)+(6*O165)+(7*Q165)+(8*R165)+(9*S165)+(10*U165)+(11*V165)+(12*W165))/G165</f>
        <v>6.7142857142857144</v>
      </c>
      <c r="Z165" s="336">
        <f t="shared" ref="Z165" si="197">T165+X165</f>
        <v>42.857142857142861</v>
      </c>
    </row>
    <row r="166" spans="2:26" x14ac:dyDescent="0.25">
      <c r="B166" s="79"/>
      <c r="C166" s="225"/>
      <c r="D166" s="48"/>
      <c r="E166" s="79"/>
      <c r="F166" s="79"/>
      <c r="G166" s="80"/>
      <c r="H166" s="224"/>
      <c r="I166" s="88"/>
      <c r="J166" s="88"/>
      <c r="K166" s="88"/>
      <c r="L166" s="84"/>
      <c r="M166" s="88"/>
      <c r="N166" s="88"/>
      <c r="O166" s="88"/>
      <c r="P166" s="84"/>
      <c r="Q166" s="88"/>
      <c r="R166" s="88"/>
      <c r="S166" s="88"/>
      <c r="T166" s="84"/>
      <c r="U166" s="88"/>
      <c r="V166" s="88"/>
      <c r="W166" s="88"/>
      <c r="X166" s="84"/>
      <c r="Y166" s="162">
        <f>Y165-Y164</f>
        <v>-0.35714285714285676</v>
      </c>
      <c r="Z166" s="162">
        <f>Z165-Z164</f>
        <v>-14.285714285714278</v>
      </c>
    </row>
    <row r="167" spans="2:26" x14ac:dyDescent="0.25">
      <c r="B167" s="79">
        <v>3</v>
      </c>
      <c r="C167" s="104" t="s">
        <v>124</v>
      </c>
      <c r="D167" s="98" t="s">
        <v>90</v>
      </c>
      <c r="E167" s="100">
        <v>5</v>
      </c>
      <c r="F167" s="100">
        <v>15</v>
      </c>
      <c r="G167" s="80">
        <f t="shared" si="0"/>
        <v>15</v>
      </c>
      <c r="H167" s="164" t="s">
        <v>38</v>
      </c>
      <c r="I167" s="127"/>
      <c r="J167" s="127"/>
      <c r="K167" s="127"/>
      <c r="L167" s="121">
        <f t="shared" ref="L167" si="198">SUM(I167:K167)*100/G167</f>
        <v>0</v>
      </c>
      <c r="M167" s="127"/>
      <c r="N167" s="127">
        <v>2</v>
      </c>
      <c r="O167" s="127">
        <v>1</v>
      </c>
      <c r="P167" s="121">
        <f t="shared" ref="P167" si="199">SUM(M167:O167)*100/G167</f>
        <v>20</v>
      </c>
      <c r="Q167" s="127">
        <v>1</v>
      </c>
      <c r="R167" s="127">
        <v>1</v>
      </c>
      <c r="S167" s="127">
        <v>4</v>
      </c>
      <c r="T167" s="121">
        <f t="shared" ref="T167" si="200">SUM(Q167:S167)*100/G167</f>
        <v>40</v>
      </c>
      <c r="U167" s="127">
        <v>3</v>
      </c>
      <c r="V167" s="127">
        <v>3</v>
      </c>
      <c r="W167" s="127"/>
      <c r="X167" s="121">
        <f t="shared" ref="X167" si="201">SUM(U167:W167)*100/G167</f>
        <v>40</v>
      </c>
      <c r="Y167" s="158">
        <f t="shared" si="5"/>
        <v>8.6666666666666661</v>
      </c>
      <c r="Z167" s="159">
        <f t="shared" si="6"/>
        <v>80</v>
      </c>
    </row>
    <row r="168" spans="2:26" x14ac:dyDescent="0.25">
      <c r="B168" s="79"/>
      <c r="C168" s="86" t="s">
        <v>70</v>
      </c>
      <c r="D168" s="48" t="s">
        <v>19</v>
      </c>
      <c r="E168" s="79">
        <v>6</v>
      </c>
      <c r="F168" s="79">
        <v>14</v>
      </c>
      <c r="G168" s="80">
        <f>I168+J168+K168+M168+N168+O168+Q168+R168+S168+U168+V168+W168</f>
        <v>14</v>
      </c>
      <c r="H168" s="86" t="s">
        <v>38</v>
      </c>
      <c r="I168" s="88"/>
      <c r="J168" s="88"/>
      <c r="K168" s="88">
        <v>2</v>
      </c>
      <c r="L168" s="84">
        <f>SUM(I168:K168)*100/F168</f>
        <v>14.285714285714286</v>
      </c>
      <c r="M168" s="88">
        <v>2</v>
      </c>
      <c r="N168" s="88"/>
      <c r="O168" s="88"/>
      <c r="P168" s="84">
        <f t="shared" si="2"/>
        <v>14.285714285714286</v>
      </c>
      <c r="Q168" s="88">
        <v>1</v>
      </c>
      <c r="R168" s="88">
        <v>4</v>
      </c>
      <c r="S168" s="88">
        <v>1</v>
      </c>
      <c r="T168" s="84">
        <f t="shared" si="3"/>
        <v>42.857142857142854</v>
      </c>
      <c r="U168" s="88">
        <v>3</v>
      </c>
      <c r="V168" s="88">
        <v>1</v>
      </c>
      <c r="W168" s="88"/>
      <c r="X168" s="84">
        <f t="shared" si="4"/>
        <v>28.571428571428573</v>
      </c>
      <c r="Y168" s="84">
        <f>((1*I168)+(2*J168)+(3*K168)+(4*M168)+(5*N168)+(6*O168)+(7*Q168)+(8*R168)+(9*S168)+(10*U168)+(11*V168)+(12*W168))/G168</f>
        <v>7.3571428571428568</v>
      </c>
      <c r="Z168" s="85">
        <f t="shared" si="6"/>
        <v>71.428571428571431</v>
      </c>
    </row>
    <row r="169" spans="2:26" x14ac:dyDescent="0.25">
      <c r="B169" s="79"/>
      <c r="C169" s="347" t="s">
        <v>58</v>
      </c>
      <c r="D169" s="246" t="s">
        <v>130</v>
      </c>
      <c r="E169" s="337">
        <v>7</v>
      </c>
      <c r="F169" s="337">
        <v>14</v>
      </c>
      <c r="G169" s="80">
        <f t="shared" si="0"/>
        <v>14</v>
      </c>
      <c r="H169" s="340" t="s">
        <v>38</v>
      </c>
      <c r="I169" s="338"/>
      <c r="J169" s="338"/>
      <c r="K169" s="338">
        <v>2</v>
      </c>
      <c r="L169" s="335">
        <f t="shared" si="1"/>
        <v>14.285714285714286</v>
      </c>
      <c r="M169" s="338">
        <v>2</v>
      </c>
      <c r="N169" s="338"/>
      <c r="O169" s="338">
        <v>1</v>
      </c>
      <c r="P169" s="335">
        <f t="shared" si="2"/>
        <v>21.428571428571427</v>
      </c>
      <c r="Q169" s="338">
        <v>1</v>
      </c>
      <c r="R169" s="338">
        <v>3</v>
      </c>
      <c r="S169" s="338">
        <v>4</v>
      </c>
      <c r="T169" s="335">
        <f t="shared" si="3"/>
        <v>57.142857142857146</v>
      </c>
      <c r="U169" s="338"/>
      <c r="V169" s="338">
        <v>1</v>
      </c>
      <c r="W169" s="338"/>
      <c r="X169" s="335">
        <f t="shared" si="4"/>
        <v>7.1428571428571432</v>
      </c>
      <c r="Y169" s="335">
        <f t="shared" si="5"/>
        <v>7</v>
      </c>
      <c r="Z169" s="336">
        <f t="shared" si="6"/>
        <v>64.285714285714292</v>
      </c>
    </row>
    <row r="170" spans="2:26" x14ac:dyDescent="0.25">
      <c r="B170" s="79"/>
      <c r="C170" s="351" t="s">
        <v>71</v>
      </c>
      <c r="D170" s="246" t="s">
        <v>153</v>
      </c>
      <c r="E170" s="337">
        <v>8</v>
      </c>
      <c r="F170" s="337">
        <v>14</v>
      </c>
      <c r="G170" s="80">
        <f t="shared" ref="G170" si="202">I170+J170+K170+M170+N170+O170+Q170+R170+S170+U170+V170+W170</f>
        <v>14</v>
      </c>
      <c r="H170" s="340" t="s">
        <v>38</v>
      </c>
      <c r="I170" s="338"/>
      <c r="J170" s="338"/>
      <c r="K170" s="338"/>
      <c r="L170" s="335">
        <f t="shared" ref="L170" si="203">SUM(I170:K170)*100/F170</f>
        <v>0</v>
      </c>
      <c r="M170" s="338">
        <v>2</v>
      </c>
      <c r="N170" s="338">
        <v>2</v>
      </c>
      <c r="O170" s="338">
        <v>1</v>
      </c>
      <c r="P170" s="335">
        <f t="shared" ref="P170" si="204">SUM(M170:O170)*100/F170</f>
        <v>35.714285714285715</v>
      </c>
      <c r="Q170" s="338">
        <v>3</v>
      </c>
      <c r="R170" s="338">
        <v>3</v>
      </c>
      <c r="S170" s="338"/>
      <c r="T170" s="335">
        <f t="shared" ref="T170" si="205">SUM(Q170:S170)*100/F170</f>
        <v>42.857142857142854</v>
      </c>
      <c r="U170" s="338">
        <v>2</v>
      </c>
      <c r="V170" s="338">
        <v>1</v>
      </c>
      <c r="W170" s="338"/>
      <c r="X170" s="335">
        <f t="shared" ref="X170" si="206">SUM(U170:W170)*100/F170</f>
        <v>21.428571428571427</v>
      </c>
      <c r="Y170" s="335">
        <f t="shared" ref="Y170" si="207">((1*I170)+(2*J170)+(3*K170)+(4*M170)+(5*N170)+(6*O170)+(7*Q170)+(8*R170)+(9*S170)+(10*U170)+(11*V170)+(12*W170))/G170</f>
        <v>7.1428571428571432</v>
      </c>
      <c r="Z170" s="336">
        <f t="shared" ref="Z170" si="208">T170+X170</f>
        <v>64.285714285714278</v>
      </c>
    </row>
    <row r="171" spans="2:26" x14ac:dyDescent="0.25">
      <c r="B171" s="79"/>
      <c r="D171" s="48"/>
      <c r="E171" s="79"/>
      <c r="F171" s="79"/>
      <c r="G171" s="156"/>
      <c r="H171" s="86"/>
      <c r="I171" s="88"/>
      <c r="J171" s="88"/>
      <c r="K171" s="88"/>
      <c r="L171" s="84"/>
      <c r="M171" s="88"/>
      <c r="N171" s="88"/>
      <c r="O171" s="88"/>
      <c r="P171" s="84"/>
      <c r="Q171" s="88"/>
      <c r="R171" s="88"/>
      <c r="S171" s="88"/>
      <c r="T171" s="84"/>
      <c r="U171" s="88"/>
      <c r="V171" s="88"/>
      <c r="W171" s="88"/>
      <c r="X171" s="84"/>
      <c r="Y171" s="162">
        <f>Y170-Y169</f>
        <v>0.14285714285714324</v>
      </c>
      <c r="Z171" s="162">
        <f>Z170-Z169</f>
        <v>0</v>
      </c>
    </row>
    <row r="172" spans="2:26" x14ac:dyDescent="0.25">
      <c r="B172" s="79">
        <v>4</v>
      </c>
      <c r="C172" s="164" t="s">
        <v>70</v>
      </c>
      <c r="D172" s="98" t="s">
        <v>90</v>
      </c>
      <c r="E172" s="100">
        <v>6</v>
      </c>
      <c r="F172" s="165">
        <v>11</v>
      </c>
      <c r="G172" s="80">
        <f t="shared" si="0"/>
        <v>11</v>
      </c>
      <c r="H172" s="164" t="s">
        <v>38</v>
      </c>
      <c r="I172" s="127"/>
      <c r="J172" s="127"/>
      <c r="K172" s="127">
        <v>2</v>
      </c>
      <c r="L172" s="121">
        <f t="shared" ref="L172" si="209">SUM(I172:K172)*100/G172</f>
        <v>18.181818181818183</v>
      </c>
      <c r="M172" s="127">
        <v>1</v>
      </c>
      <c r="N172" s="127"/>
      <c r="O172" s="127">
        <v>3</v>
      </c>
      <c r="P172" s="121">
        <f t="shared" ref="P172" si="210">SUM(M172:O172)*100/G172</f>
        <v>36.363636363636367</v>
      </c>
      <c r="Q172" s="127">
        <v>1</v>
      </c>
      <c r="R172" s="127"/>
      <c r="S172" s="127">
        <v>2</v>
      </c>
      <c r="T172" s="121">
        <f t="shared" ref="T172" si="211">SUM(Q172:S172)*100/G172</f>
        <v>27.272727272727273</v>
      </c>
      <c r="U172" s="127">
        <v>2</v>
      </c>
      <c r="V172" s="127"/>
      <c r="W172" s="127"/>
      <c r="X172" s="121">
        <f t="shared" ref="X172" si="212">SUM(U172:W172)*100/G172</f>
        <v>18.181818181818183</v>
      </c>
      <c r="Y172" s="158">
        <f t="shared" ref="Y172" si="213">((1*I172)+(2*J172)+(3*K172)+(4*M172)+(5*N172)+(6*O172)+(7*Q172)+(8*R172)+(9*S172)+(10*U172)+(11*V172)+(12*W172))/G172</f>
        <v>6.6363636363636367</v>
      </c>
      <c r="Z172" s="159">
        <f t="shared" ref="Z172" si="214">T172+X172</f>
        <v>45.454545454545453</v>
      </c>
    </row>
    <row r="173" spans="2:26" x14ac:dyDescent="0.25">
      <c r="B173" s="79"/>
      <c r="C173" s="86" t="s">
        <v>70</v>
      </c>
      <c r="D173" s="48" t="s">
        <v>19</v>
      </c>
      <c r="E173" s="79">
        <v>7</v>
      </c>
      <c r="F173" s="79">
        <v>10</v>
      </c>
      <c r="G173" s="80">
        <f t="shared" si="0"/>
        <v>10</v>
      </c>
      <c r="H173" s="86" t="s">
        <v>38</v>
      </c>
      <c r="I173" s="88"/>
      <c r="J173" s="88">
        <v>2</v>
      </c>
      <c r="K173" s="88"/>
      <c r="L173" s="84">
        <f t="shared" si="1"/>
        <v>20</v>
      </c>
      <c r="M173" s="88">
        <v>1</v>
      </c>
      <c r="N173" s="88">
        <v>1</v>
      </c>
      <c r="O173" s="88">
        <v>3</v>
      </c>
      <c r="P173" s="84">
        <f t="shared" si="2"/>
        <v>50</v>
      </c>
      <c r="Q173" s="88">
        <v>3</v>
      </c>
      <c r="R173" s="88"/>
      <c r="S173" s="88"/>
      <c r="T173" s="84">
        <f t="shared" si="3"/>
        <v>30</v>
      </c>
      <c r="U173" s="88"/>
      <c r="V173" s="88"/>
      <c r="W173" s="88"/>
      <c r="X173" s="84">
        <f t="shared" si="4"/>
        <v>0</v>
      </c>
      <c r="Y173" s="84">
        <f t="shared" si="5"/>
        <v>5.2</v>
      </c>
      <c r="Z173" s="85">
        <f t="shared" si="6"/>
        <v>30</v>
      </c>
    </row>
    <row r="174" spans="2:26" x14ac:dyDescent="0.25">
      <c r="B174" s="79"/>
      <c r="C174" s="331" t="s">
        <v>70</v>
      </c>
      <c r="D174" s="246" t="s">
        <v>130</v>
      </c>
      <c r="E174" s="337">
        <v>8</v>
      </c>
      <c r="F174" s="337">
        <v>10</v>
      </c>
      <c r="G174" s="80">
        <f t="shared" si="0"/>
        <v>10</v>
      </c>
      <c r="H174" s="340" t="s">
        <v>38</v>
      </c>
      <c r="I174" s="338"/>
      <c r="J174" s="338"/>
      <c r="K174" s="338">
        <v>1</v>
      </c>
      <c r="L174" s="335">
        <f t="shared" si="1"/>
        <v>10</v>
      </c>
      <c r="M174" s="338">
        <v>3</v>
      </c>
      <c r="N174" s="338">
        <v>1</v>
      </c>
      <c r="O174" s="338">
        <v>1</v>
      </c>
      <c r="P174" s="335">
        <f t="shared" si="2"/>
        <v>50</v>
      </c>
      <c r="Q174" s="338">
        <v>1</v>
      </c>
      <c r="R174" s="338">
        <v>3</v>
      </c>
      <c r="S174" s="338"/>
      <c r="T174" s="335">
        <f t="shared" si="3"/>
        <v>40</v>
      </c>
      <c r="U174" s="338"/>
      <c r="V174" s="338"/>
      <c r="W174" s="338"/>
      <c r="X174" s="335">
        <f t="shared" si="4"/>
        <v>0</v>
      </c>
      <c r="Y174" s="335">
        <f t="shared" si="5"/>
        <v>5.7</v>
      </c>
      <c r="Z174" s="336">
        <f t="shared" si="6"/>
        <v>40</v>
      </c>
    </row>
    <row r="175" spans="2:26" x14ac:dyDescent="0.25">
      <c r="B175" s="79"/>
      <c r="C175" s="331" t="s">
        <v>70</v>
      </c>
      <c r="D175" s="246" t="s">
        <v>153</v>
      </c>
      <c r="E175" s="337">
        <v>9</v>
      </c>
      <c r="F175" s="337">
        <v>10</v>
      </c>
      <c r="G175" s="80">
        <f t="shared" ref="G175" si="215">I175+J175+K175+M175+N175+O175+Q175+R175+S175+U175+V175+W175</f>
        <v>10</v>
      </c>
      <c r="H175" s="340" t="s">
        <v>38</v>
      </c>
      <c r="I175" s="338"/>
      <c r="J175" s="338"/>
      <c r="K175" s="338">
        <v>3</v>
      </c>
      <c r="L175" s="335">
        <f t="shared" ref="L175" si="216">SUM(I175:K175)*100/F175</f>
        <v>30</v>
      </c>
      <c r="M175" s="338">
        <v>2</v>
      </c>
      <c r="N175" s="338">
        <v>1</v>
      </c>
      <c r="O175" s="338">
        <v>1</v>
      </c>
      <c r="P175" s="335">
        <f t="shared" ref="P175" si="217">SUM(M175:O175)*100/F175</f>
        <v>40</v>
      </c>
      <c r="Q175" s="338">
        <v>1</v>
      </c>
      <c r="R175" s="338">
        <v>2</v>
      </c>
      <c r="S175" s="338"/>
      <c r="T175" s="335">
        <f t="shared" ref="T175" si="218">SUM(Q175:S175)*100/F175</f>
        <v>30</v>
      </c>
      <c r="U175" s="338"/>
      <c r="V175" s="338"/>
      <c r="W175" s="338"/>
      <c r="X175" s="335">
        <f t="shared" ref="X175" si="219">SUM(U175:W175)*100/F175</f>
        <v>0</v>
      </c>
      <c r="Y175" s="335">
        <f t="shared" ref="Y175" si="220">((1*I175)+(2*J175)+(3*K175)+(4*M175)+(5*N175)+(6*O175)+(7*Q175)+(8*R175)+(9*S175)+(10*U175)+(11*V175)+(12*W175))/G175</f>
        <v>5.0999999999999996</v>
      </c>
      <c r="Z175" s="336">
        <f t="shared" ref="Z175" si="221">T175+X175</f>
        <v>30</v>
      </c>
    </row>
    <row r="176" spans="2:26" x14ac:dyDescent="0.25">
      <c r="B176" s="79"/>
      <c r="C176" s="86"/>
      <c r="D176" s="48"/>
      <c r="E176" s="79"/>
      <c r="F176" s="79"/>
      <c r="G176" s="156"/>
      <c r="H176" s="86"/>
      <c r="I176" s="88"/>
      <c r="J176" s="88"/>
      <c r="K176" s="88"/>
      <c r="L176" s="84"/>
      <c r="M176" s="88"/>
      <c r="N176" s="88"/>
      <c r="O176" s="88"/>
      <c r="P176" s="84"/>
      <c r="Q176" s="88"/>
      <c r="R176" s="88"/>
      <c r="S176" s="88"/>
      <c r="T176" s="84"/>
      <c r="U176" s="88"/>
      <c r="V176" s="88"/>
      <c r="W176" s="88"/>
      <c r="X176" s="84"/>
      <c r="Y176" s="162">
        <f>Y175-Y174</f>
        <v>-0.60000000000000053</v>
      </c>
      <c r="Z176" s="162">
        <f>Z175-Z174</f>
        <v>-10</v>
      </c>
    </row>
    <row r="177" spans="2:26" x14ac:dyDescent="0.25">
      <c r="B177" s="79">
        <v>5</v>
      </c>
      <c r="C177" s="164" t="s">
        <v>70</v>
      </c>
      <c r="D177" s="98" t="s">
        <v>90</v>
      </c>
      <c r="E177" s="100">
        <v>7</v>
      </c>
      <c r="F177" s="129">
        <v>11</v>
      </c>
      <c r="G177" s="80">
        <f t="shared" si="0"/>
        <v>11</v>
      </c>
      <c r="H177" s="164" t="s">
        <v>38</v>
      </c>
      <c r="I177" s="127"/>
      <c r="J177" s="127"/>
      <c r="K177" s="127"/>
      <c r="L177" s="121">
        <f t="shared" ref="L177" si="222">SUM(I177:K177)*100/G177</f>
        <v>0</v>
      </c>
      <c r="M177" s="127"/>
      <c r="N177" s="127"/>
      <c r="O177" s="127">
        <v>2</v>
      </c>
      <c r="P177" s="121">
        <f t="shared" ref="P177" si="223">SUM(M177:O177)*100/G177</f>
        <v>18.181818181818183</v>
      </c>
      <c r="Q177" s="127">
        <v>3</v>
      </c>
      <c r="R177" s="127">
        <v>1</v>
      </c>
      <c r="S177" s="127">
        <v>2</v>
      </c>
      <c r="T177" s="121">
        <f t="shared" ref="T177" si="224">SUM(Q177:S177)*100/G177</f>
        <v>54.545454545454547</v>
      </c>
      <c r="U177" s="127">
        <v>3</v>
      </c>
      <c r="V177" s="127"/>
      <c r="W177" s="127"/>
      <c r="X177" s="121">
        <f t="shared" ref="X177" si="225">SUM(U177:W177)*100/G177</f>
        <v>27.272727272727273</v>
      </c>
      <c r="Y177" s="158">
        <f t="shared" ref="Y177" si="226">((1*I177)+(2*J177)+(3*K177)+(4*M177)+(5*N177)+(6*O177)+(7*Q177)+(8*R177)+(9*S177)+(10*U177)+(11*V177)+(12*W177))/G177</f>
        <v>8.0909090909090917</v>
      </c>
      <c r="Z177" s="159">
        <f t="shared" ref="Z177" si="227">T177+X177</f>
        <v>81.818181818181813</v>
      </c>
    </row>
    <row r="178" spans="2:26" x14ac:dyDescent="0.25">
      <c r="B178" s="79"/>
      <c r="C178" s="86" t="s">
        <v>70</v>
      </c>
      <c r="D178" s="48" t="s">
        <v>19</v>
      </c>
      <c r="E178" s="79">
        <v>8</v>
      </c>
      <c r="F178" s="90">
        <v>12</v>
      </c>
      <c r="G178" s="80">
        <f t="shared" si="0"/>
        <v>12</v>
      </c>
      <c r="H178" s="86" t="s">
        <v>38</v>
      </c>
      <c r="I178" s="88"/>
      <c r="J178" s="88"/>
      <c r="K178" s="88"/>
      <c r="L178" s="84">
        <f t="shared" si="1"/>
        <v>0</v>
      </c>
      <c r="M178" s="88">
        <v>1</v>
      </c>
      <c r="N178" s="88">
        <v>1</v>
      </c>
      <c r="O178" s="88">
        <v>3</v>
      </c>
      <c r="P178" s="84">
        <f t="shared" si="2"/>
        <v>41.666666666666664</v>
      </c>
      <c r="Q178" s="88">
        <v>2</v>
      </c>
      <c r="R178" s="88">
        <v>2</v>
      </c>
      <c r="S178" s="88">
        <v>3</v>
      </c>
      <c r="T178" s="84">
        <f t="shared" si="3"/>
        <v>58.333333333333336</v>
      </c>
      <c r="U178" s="88"/>
      <c r="V178" s="88"/>
      <c r="W178" s="88"/>
      <c r="X178" s="84">
        <f t="shared" si="4"/>
        <v>0</v>
      </c>
      <c r="Y178" s="84">
        <f t="shared" si="5"/>
        <v>7</v>
      </c>
      <c r="Z178" s="85">
        <f t="shared" si="6"/>
        <v>58.333333333333336</v>
      </c>
    </row>
    <row r="179" spans="2:26" x14ac:dyDescent="0.25">
      <c r="B179" s="79"/>
      <c r="C179" s="331" t="s">
        <v>70</v>
      </c>
      <c r="D179" s="246" t="s">
        <v>130</v>
      </c>
      <c r="E179" s="337">
        <v>9</v>
      </c>
      <c r="F179" s="342">
        <v>12</v>
      </c>
      <c r="G179" s="80">
        <f t="shared" si="0"/>
        <v>12</v>
      </c>
      <c r="H179" s="340" t="s">
        <v>38</v>
      </c>
      <c r="I179" s="338"/>
      <c r="J179" s="338"/>
      <c r="K179" s="338"/>
      <c r="L179" s="335">
        <f t="shared" si="1"/>
        <v>0</v>
      </c>
      <c r="M179" s="338"/>
      <c r="N179" s="338">
        <v>1</v>
      </c>
      <c r="O179" s="338">
        <v>1</v>
      </c>
      <c r="P179" s="335">
        <f t="shared" si="2"/>
        <v>16.666666666666668</v>
      </c>
      <c r="Q179" s="338">
        <v>2</v>
      </c>
      <c r="R179" s="338">
        <v>4</v>
      </c>
      <c r="S179" s="338">
        <v>1</v>
      </c>
      <c r="T179" s="335">
        <f t="shared" si="3"/>
        <v>58.333333333333336</v>
      </c>
      <c r="U179" s="338">
        <v>3</v>
      </c>
      <c r="V179" s="338"/>
      <c r="W179" s="338"/>
      <c r="X179" s="335">
        <f t="shared" si="4"/>
        <v>25</v>
      </c>
      <c r="Y179" s="335">
        <f t="shared" si="5"/>
        <v>8</v>
      </c>
      <c r="Z179" s="336">
        <f t="shared" si="6"/>
        <v>83.333333333333343</v>
      </c>
    </row>
    <row r="180" spans="2:26" x14ac:dyDescent="0.25">
      <c r="B180" s="79"/>
      <c r="C180" s="331" t="s">
        <v>70</v>
      </c>
      <c r="D180" s="246" t="s">
        <v>153</v>
      </c>
      <c r="E180" s="337">
        <v>10</v>
      </c>
      <c r="F180" s="342">
        <v>11</v>
      </c>
      <c r="G180" s="80">
        <f t="shared" ref="G180" si="228">I180+J180+K180+M180+N180+O180+Q180+R180+S180+U180+V180+W180</f>
        <v>11</v>
      </c>
      <c r="H180" s="340" t="s">
        <v>38</v>
      </c>
      <c r="I180" s="338"/>
      <c r="J180" s="338"/>
      <c r="K180" s="338"/>
      <c r="L180" s="335">
        <f t="shared" ref="L180" si="229">SUM(I180:K180)*100/F180</f>
        <v>0</v>
      </c>
      <c r="M180" s="338"/>
      <c r="N180" s="338"/>
      <c r="O180" s="338">
        <v>1</v>
      </c>
      <c r="P180" s="335">
        <f t="shared" ref="P180" si="230">SUM(M180:O180)*100/F180</f>
        <v>9.0909090909090917</v>
      </c>
      <c r="Q180" s="338">
        <v>1</v>
      </c>
      <c r="R180" s="338">
        <v>6</v>
      </c>
      <c r="S180" s="338"/>
      <c r="T180" s="335">
        <f t="shared" ref="T180" si="231">SUM(Q180:S180)*100/F180</f>
        <v>63.636363636363633</v>
      </c>
      <c r="U180" s="338">
        <v>3</v>
      </c>
      <c r="V180" s="338"/>
      <c r="W180" s="338"/>
      <c r="X180" s="335">
        <f t="shared" ref="X180" si="232">SUM(U180:W180)*100/F180</f>
        <v>27.272727272727273</v>
      </c>
      <c r="Y180" s="335">
        <f t="shared" ref="Y180" si="233">((1*I180)+(2*J180)+(3*K180)+(4*M180)+(5*N180)+(6*O180)+(7*Q180)+(8*R180)+(9*S180)+(10*U180)+(11*V180)+(12*W180))/G180</f>
        <v>8.2727272727272734</v>
      </c>
      <c r="Z180" s="336">
        <f t="shared" ref="Z180" si="234">T180+X180</f>
        <v>90.909090909090907</v>
      </c>
    </row>
    <row r="181" spans="2:26" x14ac:dyDescent="0.25">
      <c r="B181" s="79"/>
      <c r="C181" s="86"/>
      <c r="D181" s="48"/>
      <c r="E181" s="79"/>
      <c r="F181" s="90"/>
      <c r="G181" s="156"/>
      <c r="H181" s="86"/>
      <c r="I181" s="88"/>
      <c r="J181" s="88"/>
      <c r="K181" s="88"/>
      <c r="L181" s="84"/>
      <c r="M181" s="88"/>
      <c r="N181" s="88"/>
      <c r="O181" s="88"/>
      <c r="P181" s="84"/>
      <c r="Q181" s="88"/>
      <c r="R181" s="88"/>
      <c r="S181" s="88"/>
      <c r="T181" s="84"/>
      <c r="U181" s="88"/>
      <c r="V181" s="88"/>
      <c r="W181" s="88"/>
      <c r="X181" s="84"/>
      <c r="Y181" s="162">
        <f>Y180-Y179</f>
        <v>0.27272727272727337</v>
      </c>
      <c r="Z181" s="162">
        <f>Z180-Z179</f>
        <v>7.5757575757575637</v>
      </c>
    </row>
    <row r="182" spans="2:26" x14ac:dyDescent="0.25">
      <c r="B182" s="79">
        <v>6</v>
      </c>
      <c r="C182" s="164" t="s">
        <v>70</v>
      </c>
      <c r="D182" s="98" t="s">
        <v>90</v>
      </c>
      <c r="E182" s="100">
        <v>8</v>
      </c>
      <c r="F182" s="166">
        <v>11</v>
      </c>
      <c r="G182" s="80">
        <f t="shared" si="0"/>
        <v>11</v>
      </c>
      <c r="H182" s="164" t="s">
        <v>38</v>
      </c>
      <c r="I182" s="127"/>
      <c r="J182" s="127"/>
      <c r="K182" s="127"/>
      <c r="L182" s="121">
        <f t="shared" ref="L182" si="235">SUM(I182:K182)*100/G182</f>
        <v>0</v>
      </c>
      <c r="M182" s="127">
        <v>1</v>
      </c>
      <c r="N182" s="127">
        <v>1</v>
      </c>
      <c r="O182" s="127">
        <v>1</v>
      </c>
      <c r="P182" s="121">
        <f t="shared" ref="P182" si="236">SUM(M182:O182)*100/G182</f>
        <v>27.272727272727273</v>
      </c>
      <c r="Q182" s="127"/>
      <c r="R182" s="127">
        <v>4</v>
      </c>
      <c r="S182" s="127">
        <v>1</v>
      </c>
      <c r="T182" s="121">
        <f t="shared" ref="T182" si="237">SUM(Q182:S182)*100/G182</f>
        <v>45.454545454545453</v>
      </c>
      <c r="U182" s="127">
        <v>3</v>
      </c>
      <c r="V182" s="127"/>
      <c r="W182" s="127"/>
      <c r="X182" s="121">
        <f t="shared" ref="X182" si="238">SUM(U182:W182)*100/G182</f>
        <v>27.272727272727273</v>
      </c>
      <c r="Y182" s="158">
        <f t="shared" ref="Y182" si="239">((1*I182)+(2*J182)+(3*K182)+(4*M182)+(5*N182)+(6*O182)+(7*Q182)+(8*R182)+(9*S182)+(10*U182)+(11*V182)+(12*W182))/G182</f>
        <v>7.8181818181818183</v>
      </c>
      <c r="Z182" s="159">
        <f t="shared" ref="Z182" si="240">T182+X182</f>
        <v>72.72727272727272</v>
      </c>
    </row>
    <row r="183" spans="2:26" x14ac:dyDescent="0.25">
      <c r="B183" s="79"/>
      <c r="C183" s="86" t="s">
        <v>70</v>
      </c>
      <c r="D183" s="48" t="s">
        <v>19</v>
      </c>
      <c r="E183" s="79">
        <v>9</v>
      </c>
      <c r="F183" s="79">
        <v>11</v>
      </c>
      <c r="G183" s="80">
        <f t="shared" si="0"/>
        <v>11</v>
      </c>
      <c r="H183" s="86" t="s">
        <v>38</v>
      </c>
      <c r="I183" s="88"/>
      <c r="J183" s="88"/>
      <c r="K183" s="88"/>
      <c r="L183" s="84">
        <f t="shared" si="1"/>
        <v>0</v>
      </c>
      <c r="M183" s="88">
        <v>2</v>
      </c>
      <c r="N183" s="88"/>
      <c r="O183" s="88">
        <v>2</v>
      </c>
      <c r="P183" s="84">
        <f t="shared" si="2"/>
        <v>36.363636363636367</v>
      </c>
      <c r="Q183" s="88">
        <v>2</v>
      </c>
      <c r="R183" s="88">
        <v>2</v>
      </c>
      <c r="S183" s="88">
        <v>2</v>
      </c>
      <c r="T183" s="84">
        <f t="shared" si="3"/>
        <v>54.545454545454547</v>
      </c>
      <c r="U183" s="88"/>
      <c r="V183" s="88">
        <v>1</v>
      </c>
      <c r="W183" s="88"/>
      <c r="X183" s="84">
        <f t="shared" si="4"/>
        <v>9.0909090909090917</v>
      </c>
      <c r="Y183" s="84">
        <f t="shared" si="5"/>
        <v>7.1818181818181817</v>
      </c>
      <c r="Z183" s="85">
        <f t="shared" si="6"/>
        <v>63.63636363636364</v>
      </c>
    </row>
    <row r="184" spans="2:26" x14ac:dyDescent="0.25">
      <c r="B184" s="79"/>
      <c r="C184" s="331" t="s">
        <v>70</v>
      </c>
      <c r="D184" s="246" t="s">
        <v>130</v>
      </c>
      <c r="E184" s="337">
        <v>10</v>
      </c>
      <c r="F184" s="337">
        <v>10</v>
      </c>
      <c r="G184" s="80">
        <f t="shared" si="0"/>
        <v>10</v>
      </c>
      <c r="H184" s="331" t="s">
        <v>38</v>
      </c>
      <c r="I184" s="338"/>
      <c r="J184" s="338"/>
      <c r="K184" s="338">
        <v>1</v>
      </c>
      <c r="L184" s="335">
        <f t="shared" si="1"/>
        <v>10</v>
      </c>
      <c r="M184" s="338">
        <v>1</v>
      </c>
      <c r="N184" s="338">
        <v>1</v>
      </c>
      <c r="O184" s="338"/>
      <c r="P184" s="335">
        <f t="shared" si="2"/>
        <v>20</v>
      </c>
      <c r="Q184" s="338">
        <v>2</v>
      </c>
      <c r="R184" s="338">
        <v>2</v>
      </c>
      <c r="S184" s="338"/>
      <c r="T184" s="335">
        <f t="shared" si="3"/>
        <v>40</v>
      </c>
      <c r="U184" s="338">
        <v>3</v>
      </c>
      <c r="V184" s="338"/>
      <c r="W184" s="338"/>
      <c r="X184" s="335">
        <f t="shared" si="4"/>
        <v>30</v>
      </c>
      <c r="Y184" s="335">
        <f t="shared" si="5"/>
        <v>7.2</v>
      </c>
      <c r="Z184" s="336">
        <f t="shared" si="6"/>
        <v>70</v>
      </c>
    </row>
    <row r="185" spans="2:26" x14ac:dyDescent="0.25">
      <c r="B185" s="79"/>
      <c r="C185" s="331" t="s">
        <v>70</v>
      </c>
      <c r="D185" s="246" t="s">
        <v>153</v>
      </c>
      <c r="E185" s="337">
        <v>11</v>
      </c>
      <c r="F185" s="337">
        <v>10</v>
      </c>
      <c r="G185" s="80">
        <f t="shared" ref="G185" si="241">I185+J185+K185+M185+N185+O185+Q185+R185+S185+U185+V185+W185</f>
        <v>10</v>
      </c>
      <c r="H185" s="331" t="s">
        <v>38</v>
      </c>
      <c r="I185" s="338"/>
      <c r="J185" s="338">
        <v>1</v>
      </c>
      <c r="K185" s="338"/>
      <c r="L185" s="335">
        <f t="shared" ref="L185" si="242">SUM(I185:K185)*100/F185</f>
        <v>10</v>
      </c>
      <c r="M185" s="338"/>
      <c r="N185" s="338">
        <v>2</v>
      </c>
      <c r="O185" s="338"/>
      <c r="P185" s="335">
        <f t="shared" ref="P185" si="243">SUM(M185:O185)*100/F185</f>
        <v>20</v>
      </c>
      <c r="Q185" s="338"/>
      <c r="R185" s="338">
        <v>4</v>
      </c>
      <c r="S185" s="338"/>
      <c r="T185" s="335">
        <f t="shared" ref="T185" si="244">SUM(Q185:S185)*100/F185</f>
        <v>40</v>
      </c>
      <c r="U185" s="338">
        <v>2</v>
      </c>
      <c r="V185" s="338">
        <v>1</v>
      </c>
      <c r="W185" s="338"/>
      <c r="X185" s="335">
        <f t="shared" ref="X185" si="245">SUM(U185:W185)*100/F185</f>
        <v>30</v>
      </c>
      <c r="Y185" s="335">
        <f t="shared" ref="Y185" si="246">((1*I185)+(2*J185)+(3*K185)+(4*M185)+(5*N185)+(6*O185)+(7*Q185)+(8*R185)+(9*S185)+(10*U185)+(11*V185)+(12*W185))/G185</f>
        <v>7.5</v>
      </c>
      <c r="Z185" s="336">
        <f t="shared" ref="Z185" si="247">T185+X185</f>
        <v>70</v>
      </c>
    </row>
    <row r="186" spans="2:26" x14ac:dyDescent="0.25">
      <c r="B186" s="79"/>
      <c r="C186" s="86"/>
      <c r="D186" s="48"/>
      <c r="E186" s="79"/>
      <c r="F186" s="79"/>
      <c r="G186" s="156"/>
      <c r="H186" s="86"/>
      <c r="I186" s="88"/>
      <c r="J186" s="88"/>
      <c r="K186" s="88"/>
      <c r="L186" s="84"/>
      <c r="M186" s="88"/>
      <c r="N186" s="88"/>
      <c r="O186" s="88"/>
      <c r="P186" s="84"/>
      <c r="Q186" s="88"/>
      <c r="R186" s="88"/>
      <c r="S186" s="88"/>
      <c r="T186" s="84"/>
      <c r="U186" s="88"/>
      <c r="V186" s="88"/>
      <c r="W186" s="88"/>
      <c r="X186" s="84"/>
      <c r="Y186" s="162">
        <f>Y185-Y184</f>
        <v>0.29999999999999982</v>
      </c>
      <c r="Z186" s="162">
        <f>Z185-Z184</f>
        <v>0</v>
      </c>
    </row>
    <row r="187" spans="2:26" x14ac:dyDescent="0.25">
      <c r="B187" s="79">
        <v>7</v>
      </c>
      <c r="C187" s="164" t="s">
        <v>70</v>
      </c>
      <c r="D187" s="98" t="s">
        <v>90</v>
      </c>
      <c r="E187" s="100">
        <v>9</v>
      </c>
      <c r="F187" s="100">
        <v>13</v>
      </c>
      <c r="G187" s="80">
        <f t="shared" si="0"/>
        <v>13</v>
      </c>
      <c r="H187" s="164" t="s">
        <v>38</v>
      </c>
      <c r="I187" s="127">
        <v>3</v>
      </c>
      <c r="J187" s="127"/>
      <c r="K187" s="127">
        <v>2</v>
      </c>
      <c r="L187" s="121">
        <f t="shared" ref="L187" si="248">SUM(I187:K187)*100/G187</f>
        <v>38.46153846153846</v>
      </c>
      <c r="M187" s="127">
        <v>1</v>
      </c>
      <c r="N187" s="127">
        <v>2</v>
      </c>
      <c r="O187" s="127">
        <v>1</v>
      </c>
      <c r="P187" s="121">
        <f t="shared" ref="P187" si="249">SUM(M187:O187)*100/G187</f>
        <v>30.76923076923077</v>
      </c>
      <c r="Q187" s="127"/>
      <c r="R187" s="127">
        <v>3</v>
      </c>
      <c r="S187" s="127">
        <v>1</v>
      </c>
      <c r="T187" s="121">
        <f t="shared" ref="T187" si="250">SUM(Q187:S187)*100/G187</f>
        <v>30.76923076923077</v>
      </c>
      <c r="U187" s="127"/>
      <c r="V187" s="127"/>
      <c r="W187" s="127"/>
      <c r="X187" s="121">
        <f t="shared" ref="X187" si="251">SUM(U187:W187)*100/G187</f>
        <v>0</v>
      </c>
      <c r="Y187" s="158">
        <f t="shared" ref="Y187" si="252">((1*I187)+(2*J187)+(3*K187)+(4*M187)+(5*N187)+(6*O187)+(7*Q187)+(8*R187)+(9*S187)+(10*U187)+(11*V187)+(12*W187))/G187</f>
        <v>4.7692307692307692</v>
      </c>
      <c r="Z187" s="159">
        <f t="shared" ref="Z187" si="253">T187+X187</f>
        <v>30.76923076923077</v>
      </c>
    </row>
    <row r="188" spans="2:26" x14ac:dyDescent="0.25">
      <c r="B188" s="79"/>
      <c r="C188" s="86" t="s">
        <v>70</v>
      </c>
      <c r="D188" s="48" t="s">
        <v>19</v>
      </c>
      <c r="E188" s="79">
        <v>10</v>
      </c>
      <c r="F188" s="79">
        <v>8</v>
      </c>
      <c r="G188" s="80">
        <f t="shared" si="0"/>
        <v>8</v>
      </c>
      <c r="H188" s="86" t="s">
        <v>38</v>
      </c>
      <c r="I188" s="88"/>
      <c r="J188" s="88">
        <v>2</v>
      </c>
      <c r="K188" s="88"/>
      <c r="L188" s="84">
        <f t="shared" si="1"/>
        <v>25</v>
      </c>
      <c r="M188" s="88">
        <v>4</v>
      </c>
      <c r="N188" s="88"/>
      <c r="O188" s="88"/>
      <c r="P188" s="84">
        <f t="shared" si="2"/>
        <v>50</v>
      </c>
      <c r="Q188" s="88">
        <v>2</v>
      </c>
      <c r="R188" s="88"/>
      <c r="S188" s="88"/>
      <c r="T188" s="84">
        <f t="shared" si="3"/>
        <v>25</v>
      </c>
      <c r="U188" s="88"/>
      <c r="V188" s="88"/>
      <c r="W188" s="88"/>
      <c r="X188" s="84">
        <f t="shared" si="4"/>
        <v>0</v>
      </c>
      <c r="Y188" s="84">
        <f t="shared" si="5"/>
        <v>4.25</v>
      </c>
      <c r="Z188" s="85">
        <f t="shared" si="6"/>
        <v>25</v>
      </c>
    </row>
    <row r="189" spans="2:26" x14ac:dyDescent="0.25">
      <c r="B189" s="79"/>
      <c r="C189" s="331" t="s">
        <v>70</v>
      </c>
      <c r="D189" s="246" t="s">
        <v>130</v>
      </c>
      <c r="E189" s="337">
        <v>11</v>
      </c>
      <c r="F189" s="337">
        <v>7</v>
      </c>
      <c r="G189" s="80">
        <f t="shared" si="0"/>
        <v>7</v>
      </c>
      <c r="H189" s="340" t="s">
        <v>38</v>
      </c>
      <c r="I189" s="338"/>
      <c r="J189" s="338">
        <v>1</v>
      </c>
      <c r="K189" s="338">
        <v>3</v>
      </c>
      <c r="L189" s="335">
        <f t="shared" si="1"/>
        <v>57.142857142857146</v>
      </c>
      <c r="M189" s="338"/>
      <c r="N189" s="338">
        <v>1</v>
      </c>
      <c r="O189" s="338"/>
      <c r="P189" s="335">
        <f t="shared" si="2"/>
        <v>14.285714285714286</v>
      </c>
      <c r="Q189" s="338">
        <v>2</v>
      </c>
      <c r="R189" s="338"/>
      <c r="S189" s="338"/>
      <c r="T189" s="335">
        <f t="shared" si="3"/>
        <v>28.571428571428573</v>
      </c>
      <c r="U189" s="338"/>
      <c r="V189" s="338"/>
      <c r="W189" s="338"/>
      <c r="X189" s="335">
        <f t="shared" si="4"/>
        <v>0</v>
      </c>
      <c r="Y189" s="335">
        <f t="shared" si="5"/>
        <v>4.2857142857142856</v>
      </c>
      <c r="Z189" s="336">
        <f t="shared" si="6"/>
        <v>28.571428571428573</v>
      </c>
    </row>
    <row r="190" spans="2:26" x14ac:dyDescent="0.25">
      <c r="B190" s="79"/>
      <c r="C190" s="86"/>
      <c r="D190" s="48"/>
      <c r="E190" s="79"/>
      <c r="F190" s="79"/>
      <c r="G190" s="156"/>
      <c r="H190" s="86"/>
      <c r="I190" s="88"/>
      <c r="J190" s="88"/>
      <c r="K190" s="88"/>
      <c r="L190" s="84"/>
      <c r="M190" s="88"/>
      <c r="N190" s="88"/>
      <c r="O190" s="88"/>
      <c r="P190" s="84"/>
      <c r="Q190" s="88"/>
      <c r="R190" s="88"/>
      <c r="S190" s="88"/>
      <c r="T190" s="84"/>
      <c r="U190" s="88"/>
      <c r="V190" s="88"/>
      <c r="W190" s="88"/>
      <c r="X190" s="84"/>
      <c r="Y190" s="162">
        <f>Y189-Y188</f>
        <v>3.5714285714285587E-2</v>
      </c>
      <c r="Z190" s="162">
        <f>Z189-Z188</f>
        <v>3.571428571428573</v>
      </c>
    </row>
    <row r="191" spans="2:26" x14ac:dyDescent="0.25">
      <c r="B191" s="79">
        <v>8</v>
      </c>
      <c r="C191" s="164" t="s">
        <v>70</v>
      </c>
      <c r="D191" s="98" t="s">
        <v>90</v>
      </c>
      <c r="E191" s="100">
        <v>10</v>
      </c>
      <c r="F191" s="100">
        <v>14</v>
      </c>
      <c r="G191" s="80">
        <f t="shared" si="0"/>
        <v>14</v>
      </c>
      <c r="H191" s="164" t="s">
        <v>38</v>
      </c>
      <c r="I191" s="127">
        <v>2</v>
      </c>
      <c r="J191" s="127"/>
      <c r="K191" s="127">
        <v>1</v>
      </c>
      <c r="L191" s="121">
        <f t="shared" ref="L191" si="254">SUM(I191:K191)*100/G191</f>
        <v>21.428571428571427</v>
      </c>
      <c r="M191" s="127">
        <v>2</v>
      </c>
      <c r="N191" s="127">
        <v>2</v>
      </c>
      <c r="O191" s="127">
        <v>1</v>
      </c>
      <c r="P191" s="121">
        <f t="shared" ref="P191" si="255">SUM(M191:O191)*100/G191</f>
        <v>35.714285714285715</v>
      </c>
      <c r="Q191" s="127">
        <v>3</v>
      </c>
      <c r="R191" s="127">
        <v>1</v>
      </c>
      <c r="S191" s="127">
        <v>1</v>
      </c>
      <c r="T191" s="121">
        <f t="shared" ref="T191" si="256">SUM(Q191:S191)*100/G191</f>
        <v>35.714285714285715</v>
      </c>
      <c r="U191" s="127">
        <v>1</v>
      </c>
      <c r="V191" s="127"/>
      <c r="W191" s="127"/>
      <c r="X191" s="121">
        <f t="shared" ref="X191" si="257">SUM(U191:W191)*100/G191</f>
        <v>7.1428571428571432</v>
      </c>
      <c r="Y191" s="158">
        <f t="shared" ref="Y191" si="258">((1*I191)+(2*J191)+(3*K191)+(4*M191)+(5*N191)+(6*O191)+(7*Q191)+(8*R191)+(9*S191)+(10*U191)+(11*V191)+(12*W191))/G191</f>
        <v>5.5</v>
      </c>
      <c r="Z191" s="159">
        <f t="shared" ref="Z191" si="259">T191+X191</f>
        <v>42.857142857142861</v>
      </c>
    </row>
    <row r="192" spans="2:26" x14ac:dyDescent="0.25">
      <c r="B192" s="79"/>
      <c r="C192" s="86" t="s">
        <v>70</v>
      </c>
      <c r="D192" s="48" t="s">
        <v>19</v>
      </c>
      <c r="E192" s="79">
        <v>11</v>
      </c>
      <c r="F192" s="79">
        <v>12</v>
      </c>
      <c r="G192" s="80">
        <f t="shared" si="0"/>
        <v>12</v>
      </c>
      <c r="H192" s="86" t="s">
        <v>38</v>
      </c>
      <c r="I192" s="88"/>
      <c r="J192" s="88"/>
      <c r="K192" s="88">
        <v>2</v>
      </c>
      <c r="L192" s="84">
        <f t="shared" si="1"/>
        <v>16.666666666666668</v>
      </c>
      <c r="M192" s="88">
        <v>2</v>
      </c>
      <c r="N192" s="88">
        <v>1</v>
      </c>
      <c r="O192" s="88">
        <v>1</v>
      </c>
      <c r="P192" s="84">
        <f t="shared" si="2"/>
        <v>33.333333333333336</v>
      </c>
      <c r="Q192" s="88">
        <v>1</v>
      </c>
      <c r="R192" s="88">
        <v>1</v>
      </c>
      <c r="S192" s="88">
        <v>2</v>
      </c>
      <c r="T192" s="84">
        <f t="shared" si="3"/>
        <v>33.333333333333336</v>
      </c>
      <c r="U192" s="88">
        <v>2</v>
      </c>
      <c r="V192" s="88"/>
      <c r="W192" s="88"/>
      <c r="X192" s="84">
        <f t="shared" si="4"/>
        <v>16.666666666666668</v>
      </c>
      <c r="Y192" s="84">
        <f t="shared" si="5"/>
        <v>6.5</v>
      </c>
      <c r="Z192" s="85">
        <f t="shared" si="6"/>
        <v>50</v>
      </c>
    </row>
    <row r="193" spans="2:26" x14ac:dyDescent="0.25">
      <c r="B193" s="79"/>
      <c r="D193" s="48"/>
      <c r="E193" s="79"/>
      <c r="F193" s="79"/>
      <c r="G193" s="156"/>
      <c r="H193" s="86"/>
      <c r="I193" s="88"/>
      <c r="J193" s="88"/>
      <c r="K193" s="88"/>
      <c r="L193" s="84"/>
      <c r="M193" s="88"/>
      <c r="N193" s="88"/>
      <c r="O193" s="88"/>
      <c r="P193" s="84"/>
      <c r="Q193" s="88"/>
      <c r="R193" s="88"/>
      <c r="S193" s="88"/>
      <c r="T193" s="84"/>
      <c r="U193" s="88"/>
      <c r="V193" s="88"/>
      <c r="W193" s="88"/>
      <c r="X193" s="84"/>
      <c r="Y193" s="162">
        <f>Y192-Y191</f>
        <v>1</v>
      </c>
      <c r="Z193" s="162">
        <f>Z192-Z191</f>
        <v>7.1428571428571388</v>
      </c>
    </row>
    <row r="194" spans="2:26" x14ac:dyDescent="0.25">
      <c r="B194" s="79">
        <v>9</v>
      </c>
      <c r="C194" s="164" t="s">
        <v>70</v>
      </c>
      <c r="D194" s="98" t="s">
        <v>90</v>
      </c>
      <c r="E194" s="100">
        <v>11</v>
      </c>
      <c r="F194" s="100">
        <v>13</v>
      </c>
      <c r="G194" s="80">
        <f t="shared" si="0"/>
        <v>13</v>
      </c>
      <c r="H194" s="164" t="s">
        <v>38</v>
      </c>
      <c r="I194" s="127"/>
      <c r="J194" s="127"/>
      <c r="K194" s="127">
        <v>1</v>
      </c>
      <c r="L194" s="121">
        <f t="shared" ref="L194" si="260">SUM(I194:K194)*100/G194</f>
        <v>7.6923076923076925</v>
      </c>
      <c r="M194" s="127"/>
      <c r="N194" s="127"/>
      <c r="O194" s="127">
        <v>4</v>
      </c>
      <c r="P194" s="121">
        <f t="shared" ref="P194" si="261">SUM(M194:O194)*100/G194</f>
        <v>30.76923076923077</v>
      </c>
      <c r="Q194" s="127">
        <v>1</v>
      </c>
      <c r="R194" s="127"/>
      <c r="S194" s="127">
        <v>3</v>
      </c>
      <c r="T194" s="121">
        <f t="shared" ref="T194" si="262">SUM(Q194:S194)*100/G194</f>
        <v>30.76923076923077</v>
      </c>
      <c r="U194" s="127">
        <v>2</v>
      </c>
      <c r="V194" s="127">
        <v>2</v>
      </c>
      <c r="W194" s="127"/>
      <c r="X194" s="121">
        <f t="shared" ref="X194" si="263">SUM(U194:W194)*100/G194</f>
        <v>30.76923076923077</v>
      </c>
      <c r="Y194" s="158">
        <f t="shared" ref="Y194" si="264">((1*I194)+(2*J194)+(3*K194)+(4*M194)+(5*N194)+(6*O194)+(7*Q194)+(8*R194)+(9*S194)+(10*U194)+(11*V194)+(12*W194))/G194</f>
        <v>7.9230769230769234</v>
      </c>
      <c r="Z194" s="159">
        <f t="shared" ref="Z194" si="265">T194+X194</f>
        <v>61.53846153846154</v>
      </c>
    </row>
    <row r="195" spans="2:26" x14ac:dyDescent="0.25">
      <c r="B195" s="79"/>
      <c r="D195" s="48"/>
      <c r="E195" s="79"/>
      <c r="F195" s="79"/>
      <c r="G195" s="156"/>
      <c r="H195" s="86"/>
      <c r="I195" s="88"/>
      <c r="J195" s="88"/>
      <c r="K195" s="88"/>
      <c r="L195" s="81"/>
      <c r="M195" s="88"/>
      <c r="N195" s="88"/>
      <c r="O195" s="88"/>
      <c r="P195" s="81"/>
      <c r="Q195" s="88"/>
      <c r="R195" s="88"/>
      <c r="S195" s="88"/>
      <c r="T195" s="81"/>
      <c r="U195" s="88"/>
      <c r="V195" s="88"/>
      <c r="W195" s="88"/>
      <c r="X195" s="81"/>
      <c r="Y195" s="84"/>
      <c r="Z195" s="85"/>
    </row>
    <row r="196" spans="2:26" x14ac:dyDescent="0.25">
      <c r="B196" s="79"/>
      <c r="C196" s="86"/>
      <c r="D196" s="98" t="s">
        <v>90</v>
      </c>
      <c r="E196" s="79"/>
      <c r="F196" s="79"/>
      <c r="G196" s="156"/>
      <c r="H196" s="164" t="s">
        <v>38</v>
      </c>
      <c r="I196" s="88"/>
      <c r="J196" s="88"/>
      <c r="K196" s="88"/>
      <c r="L196" s="81"/>
      <c r="M196" s="88"/>
      <c r="N196" s="88"/>
      <c r="O196" s="88"/>
      <c r="P196" s="81"/>
      <c r="Q196" s="88"/>
      <c r="R196" s="88"/>
      <c r="S196" s="88"/>
      <c r="T196" s="81"/>
      <c r="U196" s="88"/>
      <c r="V196" s="88"/>
      <c r="W196" s="88"/>
      <c r="X196" s="81"/>
      <c r="Y196" s="158">
        <f>AVERAGE(Y194,Y191,Y187,Y182,Y177,Y172,Y167)</f>
        <v>7.0577755577755577</v>
      </c>
      <c r="Z196" s="158">
        <f>AVERAGE(Z194,Z191,Z187,Z182,Z177,Z172,Z167)</f>
        <v>59.30926216640502</v>
      </c>
    </row>
    <row r="197" spans="2:26" x14ac:dyDescent="0.25">
      <c r="B197" s="79"/>
      <c r="C197" s="86"/>
      <c r="D197" s="48" t="s">
        <v>19</v>
      </c>
      <c r="E197" s="79"/>
      <c r="F197" s="79"/>
      <c r="G197" s="156"/>
      <c r="H197" s="86" t="s">
        <v>38</v>
      </c>
      <c r="I197" s="88"/>
      <c r="J197" s="88"/>
      <c r="K197" s="88"/>
      <c r="L197" s="81"/>
      <c r="M197" s="88"/>
      <c r="N197" s="88"/>
      <c r="O197" s="88"/>
      <c r="P197" s="81"/>
      <c r="Q197" s="88"/>
      <c r="R197" s="88"/>
      <c r="S197" s="88"/>
      <c r="T197" s="81"/>
      <c r="U197" s="88"/>
      <c r="V197" s="88"/>
      <c r="W197" s="88"/>
      <c r="X197" s="81"/>
      <c r="Y197" s="84">
        <f>AVERAGE(Y192,Y188,Y183,Y178,Y173,Y168,Y163)</f>
        <v>6.2841372912801479</v>
      </c>
      <c r="Z197" s="84">
        <f>AVERAGE(Z192,Z188,Z183,Z178,Z173,Z168,Z163)</f>
        <v>50.791589363017934</v>
      </c>
    </row>
    <row r="198" spans="2:26" x14ac:dyDescent="0.25">
      <c r="B198" s="79"/>
      <c r="C198" s="86"/>
      <c r="D198" s="246" t="s">
        <v>130</v>
      </c>
      <c r="E198" s="79"/>
      <c r="F198" s="79"/>
      <c r="G198" s="156"/>
      <c r="H198" s="331" t="s">
        <v>38</v>
      </c>
      <c r="I198" s="88"/>
      <c r="J198" s="88"/>
      <c r="K198" s="88"/>
      <c r="L198" s="81"/>
      <c r="M198" s="88"/>
      <c r="N198" s="88"/>
      <c r="O198" s="88"/>
      <c r="P198" s="81"/>
      <c r="Q198" s="88"/>
      <c r="R198" s="88"/>
      <c r="S198" s="88"/>
      <c r="T198" s="81"/>
      <c r="U198" s="88"/>
      <c r="V198" s="88"/>
      <c r="W198" s="88"/>
      <c r="X198" s="81"/>
      <c r="Y198" s="335">
        <f>AVERAGE(Y189,Y184,Y179,Y174,Y169,Y164,Y160)</f>
        <v>6.7258103241296512</v>
      </c>
      <c r="Z198" s="335">
        <f>AVERAGE(Z189,Z184,Z179,Z174,Z169,Z164,Z160)</f>
        <v>60.812324929972</v>
      </c>
    </row>
    <row r="199" spans="2:26" x14ac:dyDescent="0.25">
      <c r="B199" s="79"/>
      <c r="C199" s="86"/>
      <c r="D199" s="246" t="s">
        <v>153</v>
      </c>
      <c r="E199" s="79"/>
      <c r="F199" s="79"/>
      <c r="G199" s="156"/>
      <c r="H199" s="331" t="s">
        <v>38</v>
      </c>
      <c r="I199" s="88"/>
      <c r="J199" s="88"/>
      <c r="K199" s="88"/>
      <c r="L199" s="81"/>
      <c r="M199" s="88"/>
      <c r="N199" s="88"/>
      <c r="O199" s="88"/>
      <c r="P199" s="81"/>
      <c r="Q199" s="88"/>
      <c r="R199" s="88"/>
      <c r="S199" s="88"/>
      <c r="T199" s="81"/>
      <c r="U199" s="88"/>
      <c r="V199" s="88"/>
      <c r="W199" s="88"/>
      <c r="X199" s="81"/>
      <c r="Y199" s="335">
        <f>AVERAGE(Y185,Y180,Y175,Y170,Y165,Y161,Y159)</f>
        <v>7.1439497010925583</v>
      </c>
      <c r="Z199" s="335">
        <f>AVERAGE(Z185,Z180,Z175,Z170,Z165,Z161,Z159)</f>
        <v>63.531230674087816</v>
      </c>
    </row>
    <row r="200" spans="2:26" x14ac:dyDescent="0.25">
      <c r="B200" s="79"/>
      <c r="C200" s="86"/>
      <c r="D200" s="48"/>
      <c r="E200" s="79"/>
      <c r="F200" s="79"/>
      <c r="G200" s="156"/>
      <c r="H200" s="86"/>
      <c r="I200" s="88"/>
      <c r="J200" s="88"/>
      <c r="K200" s="88"/>
      <c r="L200" s="81"/>
      <c r="M200" s="88"/>
      <c r="N200" s="88"/>
      <c r="O200" s="88"/>
      <c r="P200" s="81"/>
      <c r="Q200" s="88"/>
      <c r="R200" s="88"/>
      <c r="S200" s="88"/>
      <c r="T200" s="81"/>
      <c r="U200" s="88"/>
      <c r="V200" s="88"/>
      <c r="W200" s="88"/>
      <c r="X200" s="81"/>
      <c r="Y200" s="162">
        <f>Y199-Y198</f>
        <v>0.41813937696290715</v>
      </c>
      <c r="Z200" s="162">
        <f>Z199-Z198</f>
        <v>2.7189057441158155</v>
      </c>
    </row>
    <row r="201" spans="2:26" x14ac:dyDescent="0.25">
      <c r="B201" s="79">
        <v>1</v>
      </c>
      <c r="C201" s="331" t="s">
        <v>72</v>
      </c>
      <c r="D201" s="48" t="s">
        <v>153</v>
      </c>
      <c r="E201" s="337">
        <v>2</v>
      </c>
      <c r="F201" s="79">
        <v>18</v>
      </c>
      <c r="G201" s="80">
        <f>I201+J201+K201+M201+N201+O201+Q201+R201+S201+U201+V201+W201</f>
        <v>18</v>
      </c>
      <c r="H201" s="331" t="s">
        <v>39</v>
      </c>
      <c r="I201" s="88"/>
      <c r="J201" s="88"/>
      <c r="K201" s="88">
        <v>1</v>
      </c>
      <c r="L201" s="334">
        <f t="shared" si="1"/>
        <v>5.5555555555555554</v>
      </c>
      <c r="M201" s="88">
        <v>1</v>
      </c>
      <c r="N201" s="88">
        <v>1</v>
      </c>
      <c r="O201" s="88"/>
      <c r="P201" s="334">
        <f t="shared" si="2"/>
        <v>11.111111111111111</v>
      </c>
      <c r="Q201" s="88">
        <v>4</v>
      </c>
      <c r="R201" s="88">
        <v>4</v>
      </c>
      <c r="S201" s="88">
        <v>2</v>
      </c>
      <c r="T201" s="334">
        <f t="shared" si="3"/>
        <v>55.555555555555557</v>
      </c>
      <c r="U201" s="88">
        <v>5</v>
      </c>
      <c r="V201" s="88"/>
      <c r="W201" s="88"/>
      <c r="X201" s="334">
        <f t="shared" si="4"/>
        <v>27.777777777777779</v>
      </c>
      <c r="Y201" s="335">
        <f>((1*I201)+(2*J201)+(3*K201)+(4*M201)+(5*N201)+(6*O201)+(7*Q201)+(8*R201)+(9*S201)+(10*U201)+(11*V201)+(12*W201))/G201</f>
        <v>7.7777777777777777</v>
      </c>
      <c r="Z201" s="336">
        <f t="shared" si="6"/>
        <v>83.333333333333343</v>
      </c>
    </row>
    <row r="202" spans="2:26" x14ac:dyDescent="0.25">
      <c r="B202" s="79"/>
      <c r="C202" s="331" t="s">
        <v>72</v>
      </c>
      <c r="D202" s="246" t="s">
        <v>130</v>
      </c>
      <c r="E202" s="337">
        <v>2</v>
      </c>
      <c r="F202" s="337">
        <v>17</v>
      </c>
      <c r="G202" s="80">
        <f>I202+J202+K202+M202+N202+O202+Q202+R202+S202+U202+V202+W202</f>
        <v>17</v>
      </c>
      <c r="H202" s="331" t="s">
        <v>39</v>
      </c>
      <c r="I202" s="338"/>
      <c r="J202" s="338"/>
      <c r="K202" s="338"/>
      <c r="L202" s="334">
        <f t="shared" si="1"/>
        <v>0</v>
      </c>
      <c r="M202" s="338"/>
      <c r="N202" s="338"/>
      <c r="O202" s="338"/>
      <c r="P202" s="334">
        <f t="shared" si="2"/>
        <v>0</v>
      </c>
      <c r="Q202" s="338">
        <v>2</v>
      </c>
      <c r="R202" s="338">
        <v>8</v>
      </c>
      <c r="S202" s="338">
        <v>4</v>
      </c>
      <c r="T202" s="334">
        <f t="shared" si="3"/>
        <v>82.352941176470594</v>
      </c>
      <c r="U202" s="338">
        <v>3</v>
      </c>
      <c r="V202" s="338"/>
      <c r="W202" s="338"/>
      <c r="X202" s="334">
        <f t="shared" si="4"/>
        <v>17.647058823529413</v>
      </c>
      <c r="Y202" s="335">
        <f>((1*I202)+(2*J202)+(3*K202)+(4*M202)+(5*N202)+(6*O202)+(7*Q202)+(8*R202)+(9*S202)+(10*U202)+(11*V202)+(12*W202))/G202</f>
        <v>8.4705882352941178</v>
      </c>
      <c r="Z202" s="336">
        <f t="shared" si="6"/>
        <v>100</v>
      </c>
    </row>
    <row r="203" spans="2:26" x14ac:dyDescent="0.25">
      <c r="B203" s="79"/>
      <c r="C203" s="331" t="s">
        <v>72</v>
      </c>
      <c r="D203" s="246" t="s">
        <v>153</v>
      </c>
      <c r="E203" s="337">
        <v>3</v>
      </c>
      <c r="F203" s="337">
        <v>18</v>
      </c>
      <c r="G203" s="80">
        <f>I203+J203+K203+M203+N203+O203+Q203+R203+S203+U203+V203+W203</f>
        <v>18</v>
      </c>
      <c r="H203" s="331" t="s">
        <v>39</v>
      </c>
      <c r="I203" s="338"/>
      <c r="J203" s="338"/>
      <c r="K203" s="338"/>
      <c r="L203" s="334">
        <f t="shared" si="1"/>
        <v>0</v>
      </c>
      <c r="M203" s="338">
        <v>1</v>
      </c>
      <c r="N203" s="338"/>
      <c r="O203" s="338"/>
      <c r="P203" s="334">
        <f t="shared" si="2"/>
        <v>5.5555555555555554</v>
      </c>
      <c r="Q203" s="338">
        <v>3</v>
      </c>
      <c r="R203" s="338">
        <v>2</v>
      </c>
      <c r="S203" s="338">
        <v>8</v>
      </c>
      <c r="T203" s="334">
        <f t="shared" si="3"/>
        <v>72.222222222222229</v>
      </c>
      <c r="U203" s="338">
        <v>4</v>
      </c>
      <c r="V203" s="338"/>
      <c r="W203" s="338"/>
      <c r="X203" s="334">
        <f t="shared" si="4"/>
        <v>22.222222222222221</v>
      </c>
      <c r="Y203" s="335">
        <f>((1*I203)+(2*J203)+(3*K203)+(4*M203)+(5*N203)+(6*O203)+(7*Q203)+(8*R203)+(9*S203)+(10*U203)+(11*V203)+(12*W203))/G203</f>
        <v>8.5</v>
      </c>
      <c r="Z203" s="336">
        <f t="shared" si="6"/>
        <v>94.444444444444457</v>
      </c>
    </row>
    <row r="204" spans="2:26" x14ac:dyDescent="0.25">
      <c r="B204" s="79"/>
      <c r="C204" s="92"/>
      <c r="D204" s="110"/>
      <c r="E204" s="152"/>
      <c r="F204" s="152"/>
      <c r="G204" s="156"/>
      <c r="H204" s="92"/>
      <c r="I204" s="172"/>
      <c r="J204" s="172"/>
      <c r="K204" s="172"/>
      <c r="L204" s="173"/>
      <c r="M204" s="172"/>
      <c r="N204" s="172"/>
      <c r="O204" s="172"/>
      <c r="P204" s="173"/>
      <c r="Q204" s="172"/>
      <c r="R204" s="172"/>
      <c r="S204" s="172"/>
      <c r="T204" s="173"/>
      <c r="U204" s="172"/>
      <c r="V204" s="172"/>
      <c r="W204" s="172"/>
      <c r="X204" s="173"/>
      <c r="Y204" s="162">
        <f>Y203-Y202</f>
        <v>2.9411764705882248E-2</v>
      </c>
      <c r="Z204" s="162">
        <f>Z203-Z202</f>
        <v>-5.5555555555555429</v>
      </c>
    </row>
    <row r="205" spans="2:26" x14ac:dyDescent="0.25">
      <c r="B205" s="79">
        <v>2</v>
      </c>
      <c r="C205" s="86" t="s">
        <v>72</v>
      </c>
      <c r="D205" s="48" t="s">
        <v>19</v>
      </c>
      <c r="E205" s="79">
        <v>2</v>
      </c>
      <c r="F205" s="79">
        <v>22</v>
      </c>
      <c r="G205" s="80">
        <f t="shared" si="0"/>
        <v>22</v>
      </c>
      <c r="H205" s="86" t="s">
        <v>39</v>
      </c>
      <c r="I205" s="13"/>
      <c r="J205" s="13"/>
      <c r="K205" s="88">
        <v>1</v>
      </c>
      <c r="L205" s="81">
        <f t="shared" si="1"/>
        <v>4.5454545454545459</v>
      </c>
      <c r="M205" s="88">
        <v>1</v>
      </c>
      <c r="N205" s="88">
        <v>3</v>
      </c>
      <c r="O205" s="88"/>
      <c r="P205" s="81">
        <f t="shared" si="2"/>
        <v>18.181818181818183</v>
      </c>
      <c r="Q205" s="88">
        <v>4</v>
      </c>
      <c r="R205" s="88">
        <v>1</v>
      </c>
      <c r="S205" s="88">
        <v>6</v>
      </c>
      <c r="T205" s="81">
        <f t="shared" si="3"/>
        <v>50</v>
      </c>
      <c r="U205" s="88">
        <v>2</v>
      </c>
      <c r="V205" s="88">
        <v>4</v>
      </c>
      <c r="W205" s="13"/>
      <c r="X205" s="81">
        <f t="shared" si="4"/>
        <v>27.272727272727273</v>
      </c>
      <c r="Y205" s="84">
        <f t="shared" si="5"/>
        <v>8</v>
      </c>
      <c r="Z205" s="85">
        <f t="shared" si="6"/>
        <v>77.27272727272728</v>
      </c>
    </row>
    <row r="206" spans="2:26" x14ac:dyDescent="0.25">
      <c r="B206" s="79"/>
      <c r="C206" s="331" t="s">
        <v>72</v>
      </c>
      <c r="D206" s="246" t="s">
        <v>130</v>
      </c>
      <c r="E206" s="337">
        <v>3</v>
      </c>
      <c r="F206" s="337">
        <v>21</v>
      </c>
      <c r="G206" s="80">
        <f t="shared" si="0"/>
        <v>21</v>
      </c>
      <c r="H206" s="331" t="s">
        <v>39</v>
      </c>
      <c r="I206" s="328"/>
      <c r="J206" s="328"/>
      <c r="K206" s="338">
        <v>1</v>
      </c>
      <c r="L206" s="334">
        <f t="shared" si="1"/>
        <v>4.7619047619047619</v>
      </c>
      <c r="M206" s="338">
        <v>1</v>
      </c>
      <c r="N206" s="338">
        <v>1</v>
      </c>
      <c r="O206" s="338">
        <v>1</v>
      </c>
      <c r="P206" s="334">
        <f t="shared" si="2"/>
        <v>14.285714285714286</v>
      </c>
      <c r="Q206" s="338">
        <v>3</v>
      </c>
      <c r="R206" s="338">
        <v>3</v>
      </c>
      <c r="S206" s="338">
        <v>5</v>
      </c>
      <c r="T206" s="334">
        <f t="shared" si="3"/>
        <v>52.38095238095238</v>
      </c>
      <c r="U206" s="338">
        <v>6</v>
      </c>
      <c r="V206" s="338"/>
      <c r="W206" s="328"/>
      <c r="X206" s="334">
        <f t="shared" si="4"/>
        <v>28.571428571428573</v>
      </c>
      <c r="Y206" s="335">
        <f t="shared" si="5"/>
        <v>8</v>
      </c>
      <c r="Z206" s="336">
        <f t="shared" si="6"/>
        <v>80.952380952380949</v>
      </c>
    </row>
    <row r="207" spans="2:26" x14ac:dyDescent="0.25">
      <c r="B207" s="79"/>
      <c r="C207" s="331" t="s">
        <v>72</v>
      </c>
      <c r="D207" s="246" t="s">
        <v>153</v>
      </c>
      <c r="E207" s="337">
        <v>4</v>
      </c>
      <c r="F207" s="337">
        <v>21</v>
      </c>
      <c r="G207" s="80">
        <f t="shared" si="0"/>
        <v>21</v>
      </c>
      <c r="H207" s="331" t="s">
        <v>39</v>
      </c>
      <c r="I207" s="328"/>
      <c r="J207" s="328"/>
      <c r="K207" s="338"/>
      <c r="L207" s="334">
        <f t="shared" ref="L207" si="266">SUM(I207:K207)*100/F207</f>
        <v>0</v>
      </c>
      <c r="M207" s="338">
        <v>2</v>
      </c>
      <c r="N207" s="338"/>
      <c r="O207" s="338"/>
      <c r="P207" s="334">
        <f t="shared" ref="P207" si="267">SUM(M207:O207)*100/F207</f>
        <v>9.5238095238095237</v>
      </c>
      <c r="Q207" s="338"/>
      <c r="R207" s="338">
        <v>7</v>
      </c>
      <c r="S207" s="338">
        <v>4</v>
      </c>
      <c r="T207" s="334">
        <f t="shared" ref="T207" si="268">SUM(Q207:S207)*100/F207</f>
        <v>52.38095238095238</v>
      </c>
      <c r="U207" s="338">
        <v>8</v>
      </c>
      <c r="V207" s="338"/>
      <c r="W207" s="328"/>
      <c r="X207" s="334">
        <f t="shared" ref="X207" si="269">SUM(U207:W207)*100/F207</f>
        <v>38.095238095238095</v>
      </c>
      <c r="Y207" s="335">
        <f t="shared" ref="Y207" si="270">((1*I207)+(2*J207)+(3*K207)+(4*M207)+(5*N207)+(6*O207)+(7*Q207)+(8*R207)+(9*S207)+(10*U207)+(11*V207)+(12*W207))/G207</f>
        <v>8.5714285714285712</v>
      </c>
      <c r="Z207" s="336">
        <f t="shared" ref="Z207" si="271">T207+X207</f>
        <v>90.476190476190482</v>
      </c>
    </row>
    <row r="208" spans="2:26" x14ac:dyDescent="0.25">
      <c r="B208" s="79"/>
      <c r="C208" s="86"/>
      <c r="D208" s="48"/>
      <c r="E208" s="79"/>
      <c r="F208" s="79"/>
      <c r="G208" s="80"/>
      <c r="H208" s="86"/>
      <c r="I208" s="13"/>
      <c r="J208" s="13"/>
      <c r="K208" s="88"/>
      <c r="L208" s="81"/>
      <c r="M208" s="88"/>
      <c r="N208" s="88"/>
      <c r="O208" s="88"/>
      <c r="P208" s="81"/>
      <c r="Q208" s="88"/>
      <c r="R208" s="88"/>
      <c r="S208" s="88"/>
      <c r="T208" s="81"/>
      <c r="U208" s="88"/>
      <c r="V208" s="88"/>
      <c r="W208" s="13"/>
      <c r="X208" s="81"/>
      <c r="Y208" s="162">
        <f>Y207-Y206</f>
        <v>0.57142857142857117</v>
      </c>
      <c r="Z208" s="162">
        <f>Z207-Z206</f>
        <v>9.5238095238095326</v>
      </c>
    </row>
    <row r="209" spans="2:26" x14ac:dyDescent="0.25">
      <c r="B209" s="79">
        <v>3</v>
      </c>
      <c r="C209" s="164" t="s">
        <v>72</v>
      </c>
      <c r="D209" s="98" t="s">
        <v>90</v>
      </c>
      <c r="E209" s="208">
        <v>2</v>
      </c>
      <c r="F209" s="208">
        <v>10</v>
      </c>
      <c r="G209" s="80">
        <f t="shared" si="0"/>
        <v>10</v>
      </c>
      <c r="H209" s="104" t="s">
        <v>39</v>
      </c>
      <c r="I209" s="209"/>
      <c r="J209" s="209"/>
      <c r="K209" s="210">
        <v>2</v>
      </c>
      <c r="L209" s="211">
        <f t="shared" si="1"/>
        <v>20</v>
      </c>
      <c r="M209" s="210"/>
      <c r="N209" s="210">
        <v>1</v>
      </c>
      <c r="O209" s="210">
        <v>1</v>
      </c>
      <c r="P209" s="211">
        <f t="shared" si="2"/>
        <v>20</v>
      </c>
      <c r="Q209" s="210"/>
      <c r="R209" s="210">
        <v>1</v>
      </c>
      <c r="S209" s="210">
        <v>2</v>
      </c>
      <c r="T209" s="211">
        <f t="shared" si="3"/>
        <v>30</v>
      </c>
      <c r="U209" s="210">
        <v>2</v>
      </c>
      <c r="V209" s="210">
        <v>1</v>
      </c>
      <c r="W209" s="209"/>
      <c r="X209" s="211">
        <f t="shared" si="4"/>
        <v>30</v>
      </c>
      <c r="Y209" s="158">
        <f t="shared" si="5"/>
        <v>7.4</v>
      </c>
      <c r="Z209" s="159">
        <f t="shared" si="6"/>
        <v>60</v>
      </c>
    </row>
    <row r="210" spans="2:26" x14ac:dyDescent="0.25">
      <c r="B210" s="79"/>
      <c r="C210" s="86" t="s">
        <v>72</v>
      </c>
      <c r="D210" s="48" t="s">
        <v>19</v>
      </c>
      <c r="E210" s="79">
        <v>3</v>
      </c>
      <c r="F210" s="79">
        <v>10</v>
      </c>
      <c r="G210" s="80">
        <f t="shared" si="0"/>
        <v>10</v>
      </c>
      <c r="H210" s="171" t="s">
        <v>39</v>
      </c>
      <c r="I210" s="172"/>
      <c r="J210" s="172"/>
      <c r="K210" s="172">
        <v>1</v>
      </c>
      <c r="L210" s="173">
        <f t="shared" si="1"/>
        <v>10</v>
      </c>
      <c r="M210" s="172"/>
      <c r="N210" s="172">
        <v>1</v>
      </c>
      <c r="O210" s="172"/>
      <c r="P210" s="173">
        <f t="shared" si="2"/>
        <v>10</v>
      </c>
      <c r="Q210" s="172">
        <v>1</v>
      </c>
      <c r="R210" s="172">
        <v>1</v>
      </c>
      <c r="S210" s="172">
        <v>4</v>
      </c>
      <c r="T210" s="173">
        <f t="shared" si="3"/>
        <v>60</v>
      </c>
      <c r="U210" s="172">
        <v>1</v>
      </c>
      <c r="V210" s="172">
        <v>1</v>
      </c>
      <c r="W210" s="172"/>
      <c r="X210" s="173">
        <f t="shared" si="4"/>
        <v>20</v>
      </c>
      <c r="Y210" s="84">
        <f t="shared" si="5"/>
        <v>8</v>
      </c>
      <c r="Z210" s="85">
        <f t="shared" si="6"/>
        <v>80</v>
      </c>
    </row>
    <row r="211" spans="2:26" x14ac:dyDescent="0.25">
      <c r="B211" s="79"/>
      <c r="C211" s="331" t="s">
        <v>72</v>
      </c>
      <c r="D211" s="246" t="s">
        <v>130</v>
      </c>
      <c r="E211" s="337">
        <v>4</v>
      </c>
      <c r="F211" s="337">
        <v>10</v>
      </c>
      <c r="G211" s="80">
        <f t="shared" si="0"/>
        <v>10</v>
      </c>
      <c r="H211" s="341" t="s">
        <v>39</v>
      </c>
      <c r="I211" s="338"/>
      <c r="J211" s="338"/>
      <c r="K211" s="338">
        <v>1</v>
      </c>
      <c r="L211" s="334">
        <f t="shared" si="1"/>
        <v>10</v>
      </c>
      <c r="M211" s="338"/>
      <c r="N211" s="338">
        <v>1</v>
      </c>
      <c r="O211" s="338"/>
      <c r="P211" s="334">
        <f t="shared" si="2"/>
        <v>10</v>
      </c>
      <c r="Q211" s="338"/>
      <c r="R211" s="338">
        <v>3</v>
      </c>
      <c r="S211" s="338">
        <v>3</v>
      </c>
      <c r="T211" s="334">
        <f t="shared" si="3"/>
        <v>60</v>
      </c>
      <c r="U211" s="338">
        <v>2</v>
      </c>
      <c r="V211" s="338"/>
      <c r="W211" s="338"/>
      <c r="X211" s="334">
        <f t="shared" si="4"/>
        <v>20</v>
      </c>
      <c r="Y211" s="335">
        <f t="shared" si="5"/>
        <v>7.9</v>
      </c>
      <c r="Z211" s="336">
        <f t="shared" si="6"/>
        <v>80</v>
      </c>
    </row>
    <row r="212" spans="2:26" x14ac:dyDescent="0.25">
      <c r="B212" s="79"/>
      <c r="C212" s="331" t="s">
        <v>72</v>
      </c>
      <c r="D212" s="246" t="s">
        <v>153</v>
      </c>
      <c r="E212" s="337">
        <v>5</v>
      </c>
      <c r="F212" s="337">
        <v>10</v>
      </c>
      <c r="G212" s="80">
        <f t="shared" ref="G212" si="272">I212+J212+K212+M212+N212+O212+Q212+R212+S212+U212+V212+W212</f>
        <v>10</v>
      </c>
      <c r="H212" s="341" t="s">
        <v>39</v>
      </c>
      <c r="I212" s="338"/>
      <c r="J212" s="338"/>
      <c r="K212" s="338"/>
      <c r="L212" s="334">
        <f t="shared" ref="L212" si="273">SUM(I212:K212)*100/F212</f>
        <v>0</v>
      </c>
      <c r="M212" s="338">
        <v>1</v>
      </c>
      <c r="N212" s="338">
        <v>1</v>
      </c>
      <c r="O212" s="338"/>
      <c r="P212" s="334">
        <f t="shared" ref="P212" si="274">SUM(M212:O212)*100/F212</f>
        <v>20</v>
      </c>
      <c r="Q212" s="338">
        <v>3</v>
      </c>
      <c r="R212" s="338">
        <v>2</v>
      </c>
      <c r="S212" s="338">
        <v>1</v>
      </c>
      <c r="T212" s="334">
        <f t="shared" ref="T212" si="275">SUM(Q212:S212)*100/F212</f>
        <v>60</v>
      </c>
      <c r="U212" s="338">
        <v>2</v>
      </c>
      <c r="V212" s="338"/>
      <c r="W212" s="338"/>
      <c r="X212" s="334">
        <f t="shared" ref="X212" si="276">SUM(U212:W212)*100/F212</f>
        <v>20</v>
      </c>
      <c r="Y212" s="335">
        <f t="shared" ref="Y212" si="277">((1*I212)+(2*J212)+(3*K212)+(4*M212)+(5*N212)+(6*O212)+(7*Q212)+(8*R212)+(9*S212)+(10*U212)+(11*V212)+(12*W212))/G212</f>
        <v>7.5</v>
      </c>
      <c r="Z212" s="336">
        <f t="shared" ref="Z212" si="278">T212+X212</f>
        <v>80</v>
      </c>
    </row>
    <row r="213" spans="2:26" x14ac:dyDescent="0.25">
      <c r="B213" s="79"/>
      <c r="C213" s="86"/>
      <c r="D213" s="48"/>
      <c r="E213" s="79"/>
      <c r="F213" s="79"/>
      <c r="G213" s="91"/>
      <c r="H213" s="171"/>
      <c r="I213" s="172"/>
      <c r="J213" s="172"/>
      <c r="K213" s="172"/>
      <c r="L213" s="173"/>
      <c r="M213" s="172"/>
      <c r="N213" s="172"/>
      <c r="O213" s="172"/>
      <c r="P213" s="173"/>
      <c r="Q213" s="172"/>
      <c r="R213" s="172"/>
      <c r="S213" s="172"/>
      <c r="T213" s="173"/>
      <c r="U213" s="172"/>
      <c r="V213" s="172"/>
      <c r="W213" s="172"/>
      <c r="X213" s="173"/>
      <c r="Y213" s="162">
        <f>Y212-Y211</f>
        <v>-0.40000000000000036</v>
      </c>
      <c r="Z213" s="162">
        <f>Z212-Z211</f>
        <v>0</v>
      </c>
    </row>
    <row r="214" spans="2:26" x14ac:dyDescent="0.25">
      <c r="B214" s="79">
        <v>4</v>
      </c>
      <c r="C214" s="164" t="s">
        <v>72</v>
      </c>
      <c r="D214" s="98" t="s">
        <v>90</v>
      </c>
      <c r="E214" s="100">
        <v>3</v>
      </c>
      <c r="F214" s="100">
        <v>18</v>
      </c>
      <c r="G214" s="80">
        <f t="shared" si="0"/>
        <v>18</v>
      </c>
      <c r="H214" s="104" t="s">
        <v>39</v>
      </c>
      <c r="I214" s="147"/>
      <c r="J214" s="147"/>
      <c r="K214" s="147"/>
      <c r="L214" s="150">
        <f t="shared" ref="L214" si="279">SUM(I214:K214)*100/G214</f>
        <v>0</v>
      </c>
      <c r="M214" s="147">
        <v>1</v>
      </c>
      <c r="N214" s="147"/>
      <c r="O214" s="147">
        <v>2</v>
      </c>
      <c r="P214" s="147">
        <f t="shared" ref="P214" si="280">SUM(M214:O214)*100/G214</f>
        <v>16.666666666666668</v>
      </c>
      <c r="Q214" s="147">
        <v>4</v>
      </c>
      <c r="R214" s="147">
        <v>2</v>
      </c>
      <c r="S214" s="147">
        <v>2</v>
      </c>
      <c r="T214" s="150">
        <f t="shared" ref="T214" si="281">SUM(Q214:S214)*100/G214</f>
        <v>44.444444444444443</v>
      </c>
      <c r="U214" s="147">
        <v>7</v>
      </c>
      <c r="V214" s="147"/>
      <c r="W214" s="147"/>
      <c r="X214" s="150">
        <f t="shared" ref="X214" si="282">SUM(U214:W214)*100/G214</f>
        <v>38.888888888888886</v>
      </c>
      <c r="Y214" s="158">
        <f t="shared" si="5"/>
        <v>8.2222222222222214</v>
      </c>
      <c r="Z214" s="159">
        <f t="shared" si="6"/>
        <v>83.333333333333329</v>
      </c>
    </row>
    <row r="215" spans="2:26" x14ac:dyDescent="0.25">
      <c r="B215" s="79"/>
      <c r="C215" s="86" t="s">
        <v>72</v>
      </c>
      <c r="D215" s="48" t="s">
        <v>19</v>
      </c>
      <c r="E215" s="79">
        <v>4</v>
      </c>
      <c r="F215" s="79">
        <v>17</v>
      </c>
      <c r="G215" s="80">
        <f t="shared" si="0"/>
        <v>17</v>
      </c>
      <c r="H215" s="86" t="s">
        <v>39</v>
      </c>
      <c r="I215" s="88"/>
      <c r="J215" s="88"/>
      <c r="K215" s="88"/>
      <c r="L215" s="81">
        <f t="shared" si="1"/>
        <v>0</v>
      </c>
      <c r="M215" s="88"/>
      <c r="N215" s="88">
        <v>2</v>
      </c>
      <c r="O215" s="88"/>
      <c r="P215" s="81">
        <f t="shared" si="2"/>
        <v>11.764705882352942</v>
      </c>
      <c r="Q215" s="88">
        <v>5</v>
      </c>
      <c r="R215" s="88">
        <v>1</v>
      </c>
      <c r="S215" s="88">
        <v>5</v>
      </c>
      <c r="T215" s="81">
        <f t="shared" si="3"/>
        <v>64.705882352941174</v>
      </c>
      <c r="U215" s="88">
        <v>4</v>
      </c>
      <c r="V215" s="88"/>
      <c r="W215" s="88"/>
      <c r="X215" s="81">
        <f t="shared" si="4"/>
        <v>23.529411764705884</v>
      </c>
      <c r="Y215" s="84">
        <f t="shared" si="5"/>
        <v>8.117647058823529</v>
      </c>
      <c r="Z215" s="85">
        <f t="shared" si="6"/>
        <v>88.235294117647058</v>
      </c>
    </row>
    <row r="216" spans="2:26" x14ac:dyDescent="0.25">
      <c r="B216" s="79"/>
      <c r="C216" s="331" t="s">
        <v>72</v>
      </c>
      <c r="D216" s="246" t="s">
        <v>130</v>
      </c>
      <c r="E216" s="337">
        <v>5</v>
      </c>
      <c r="F216" s="337">
        <v>17</v>
      </c>
      <c r="G216" s="80">
        <f t="shared" si="0"/>
        <v>17</v>
      </c>
      <c r="H216" s="340" t="s">
        <v>39</v>
      </c>
      <c r="I216" s="338"/>
      <c r="J216" s="338"/>
      <c r="K216" s="338"/>
      <c r="L216" s="334">
        <f t="shared" si="1"/>
        <v>0</v>
      </c>
      <c r="M216" s="338">
        <v>1</v>
      </c>
      <c r="N216" s="338">
        <v>1</v>
      </c>
      <c r="O216" s="338">
        <v>2</v>
      </c>
      <c r="P216" s="334">
        <f t="shared" si="2"/>
        <v>23.529411764705884</v>
      </c>
      <c r="Q216" s="338">
        <v>4</v>
      </c>
      <c r="R216" s="338">
        <v>4</v>
      </c>
      <c r="S216" s="338">
        <v>2</v>
      </c>
      <c r="T216" s="334">
        <f t="shared" si="3"/>
        <v>58.823529411764703</v>
      </c>
      <c r="U216" s="338">
        <v>3</v>
      </c>
      <c r="V216" s="338"/>
      <c r="W216" s="338"/>
      <c r="X216" s="334">
        <f t="shared" si="4"/>
        <v>17.647058823529413</v>
      </c>
      <c r="Y216" s="335">
        <f t="shared" si="5"/>
        <v>7.5882352941176467</v>
      </c>
      <c r="Z216" s="336">
        <f t="shared" si="6"/>
        <v>76.470588235294116</v>
      </c>
    </row>
    <row r="217" spans="2:26" x14ac:dyDescent="0.25">
      <c r="B217" s="79"/>
      <c r="C217" s="331" t="s">
        <v>72</v>
      </c>
      <c r="D217" s="246" t="s">
        <v>153</v>
      </c>
      <c r="E217" s="337">
        <v>6</v>
      </c>
      <c r="F217" s="337">
        <v>18</v>
      </c>
      <c r="G217" s="80">
        <f t="shared" ref="G217" si="283">I217+J217+K217+M217+N217+O217+Q217+R217+S217+U217+V217+W217</f>
        <v>18</v>
      </c>
      <c r="H217" s="340" t="s">
        <v>39</v>
      </c>
      <c r="I217" s="338"/>
      <c r="J217" s="338"/>
      <c r="K217" s="338"/>
      <c r="L217" s="334">
        <f t="shared" ref="L217" si="284">SUM(I217:K217)*100/F217</f>
        <v>0</v>
      </c>
      <c r="M217" s="338"/>
      <c r="N217" s="338">
        <v>7</v>
      </c>
      <c r="O217" s="338"/>
      <c r="P217" s="334">
        <f t="shared" ref="P217" si="285">SUM(M217:O217)*100/F217</f>
        <v>38.888888888888886</v>
      </c>
      <c r="Q217" s="338">
        <v>2</v>
      </c>
      <c r="R217" s="338">
        <v>2</v>
      </c>
      <c r="S217" s="338">
        <v>2</v>
      </c>
      <c r="T217" s="334">
        <f t="shared" ref="T217" si="286">SUM(Q217:S217)*100/F217</f>
        <v>33.333333333333336</v>
      </c>
      <c r="U217" s="338">
        <v>5</v>
      </c>
      <c r="V217" s="338"/>
      <c r="W217" s="338"/>
      <c r="X217" s="334">
        <f t="shared" ref="X217" si="287">SUM(U217:W217)*100/F217</f>
        <v>27.777777777777779</v>
      </c>
      <c r="Y217" s="335">
        <f t="shared" ref="Y217" si="288">((1*I217)+(2*J217)+(3*K217)+(4*M217)+(5*N217)+(6*O217)+(7*Q217)+(8*R217)+(9*S217)+(10*U217)+(11*V217)+(12*W217))/G217</f>
        <v>7.3888888888888893</v>
      </c>
      <c r="Z217" s="336">
        <f t="shared" ref="Z217" si="289">T217+X217</f>
        <v>61.111111111111114</v>
      </c>
    </row>
    <row r="218" spans="2:26" x14ac:dyDescent="0.25">
      <c r="B218" s="79"/>
      <c r="C218" s="86"/>
      <c r="D218" s="48"/>
      <c r="E218" s="79"/>
      <c r="F218" s="79"/>
      <c r="G218" s="156"/>
      <c r="H218" s="86"/>
      <c r="I218" s="88"/>
      <c r="J218" s="88"/>
      <c r="K218" s="88"/>
      <c r="L218" s="81"/>
      <c r="M218" s="88"/>
      <c r="N218" s="88"/>
      <c r="O218" s="88"/>
      <c r="P218" s="81"/>
      <c r="Q218" s="88"/>
      <c r="R218" s="88"/>
      <c r="S218" s="88"/>
      <c r="T218" s="81"/>
      <c r="U218" s="88"/>
      <c r="V218" s="88"/>
      <c r="W218" s="88"/>
      <c r="X218" s="81"/>
      <c r="Y218" s="162">
        <f>Y217-Y216</f>
        <v>-0.19934640522875746</v>
      </c>
      <c r="Z218" s="162">
        <f>Z217-Z216</f>
        <v>-15.359477124183002</v>
      </c>
    </row>
    <row r="219" spans="2:26" x14ac:dyDescent="0.25">
      <c r="B219" s="79">
        <v>5</v>
      </c>
      <c r="C219" s="164" t="s">
        <v>72</v>
      </c>
      <c r="D219" s="98" t="s">
        <v>90</v>
      </c>
      <c r="E219" s="100">
        <v>4</v>
      </c>
      <c r="F219" s="100">
        <v>14</v>
      </c>
      <c r="G219" s="169">
        <f>I219+J219+K219+M219+N219+O219+Q219+R219+S219+U219+V219+W219</f>
        <v>14</v>
      </c>
      <c r="H219" s="104" t="s">
        <v>39</v>
      </c>
      <c r="I219" s="147">
        <v>1</v>
      </c>
      <c r="J219" s="147"/>
      <c r="K219" s="147"/>
      <c r="L219" s="150">
        <f t="shared" ref="L219" si="290">SUM(I219:K219)*100/G219</f>
        <v>7.1428571428571432</v>
      </c>
      <c r="M219" s="147"/>
      <c r="N219" s="147">
        <v>5</v>
      </c>
      <c r="O219" s="147">
        <v>1</v>
      </c>
      <c r="P219" s="147">
        <f t="shared" ref="P219" si="291">SUM(M219:O219)*100/G219</f>
        <v>42.857142857142854</v>
      </c>
      <c r="Q219" s="147"/>
      <c r="R219" s="147">
        <v>3</v>
      </c>
      <c r="S219" s="147">
        <v>1</v>
      </c>
      <c r="T219" s="150">
        <f t="shared" ref="T219" si="292">SUM(Q219:S219)*100/G219</f>
        <v>28.571428571428573</v>
      </c>
      <c r="U219" s="147">
        <v>3</v>
      </c>
      <c r="V219" s="147"/>
      <c r="W219" s="147"/>
      <c r="X219" s="150">
        <f t="shared" ref="X219" si="293">SUM(U219:W219)*100/G219</f>
        <v>21.428571428571427</v>
      </c>
      <c r="Y219" s="158">
        <f t="shared" ref="Y219" si="294">((1*I219)+(2*J219)+(3*K219)+(4*M219)+(5*N219)+(6*O219)+(7*Q219)+(8*R219)+(9*S219)+(10*U219)+(11*V219)+(12*W219))/G219</f>
        <v>6.7857142857142856</v>
      </c>
      <c r="Z219" s="159">
        <f t="shared" ref="Z219" si="295">T219+X219</f>
        <v>50</v>
      </c>
    </row>
    <row r="220" spans="2:26" x14ac:dyDescent="0.25">
      <c r="B220" s="79"/>
      <c r="C220" s="86" t="s">
        <v>72</v>
      </c>
      <c r="D220" s="48" t="s">
        <v>19</v>
      </c>
      <c r="E220" s="79">
        <v>5</v>
      </c>
      <c r="F220" s="79">
        <v>14</v>
      </c>
      <c r="G220" s="80">
        <f t="shared" si="0"/>
        <v>14</v>
      </c>
      <c r="H220" s="86" t="s">
        <v>39</v>
      </c>
      <c r="I220" s="88">
        <v>1</v>
      </c>
      <c r="J220" s="88"/>
      <c r="K220" s="88"/>
      <c r="L220" s="81">
        <f t="shared" si="1"/>
        <v>7.1428571428571432</v>
      </c>
      <c r="M220" s="88">
        <v>3</v>
      </c>
      <c r="N220" s="88">
        <v>2</v>
      </c>
      <c r="O220" s="88">
        <v>1</v>
      </c>
      <c r="P220" s="81">
        <f t="shared" si="2"/>
        <v>42.857142857142854</v>
      </c>
      <c r="Q220" s="88">
        <v>2</v>
      </c>
      <c r="R220" s="88">
        <v>2</v>
      </c>
      <c r="S220" s="88">
        <v>3</v>
      </c>
      <c r="T220" s="81">
        <f t="shared" si="3"/>
        <v>50</v>
      </c>
      <c r="U220" s="88"/>
      <c r="V220" s="88"/>
      <c r="W220" s="88"/>
      <c r="X220" s="81">
        <f t="shared" si="4"/>
        <v>0</v>
      </c>
      <c r="Y220" s="84">
        <f t="shared" si="5"/>
        <v>6.1428571428571432</v>
      </c>
      <c r="Z220" s="85">
        <f t="shared" si="6"/>
        <v>50</v>
      </c>
    </row>
    <row r="221" spans="2:26" x14ac:dyDescent="0.25">
      <c r="B221" s="79"/>
      <c r="C221" s="331" t="s">
        <v>72</v>
      </c>
      <c r="D221" s="246" t="s">
        <v>130</v>
      </c>
      <c r="E221" s="337">
        <v>6</v>
      </c>
      <c r="F221" s="337">
        <v>14</v>
      </c>
      <c r="G221" s="80">
        <f t="shared" si="0"/>
        <v>14</v>
      </c>
      <c r="H221" s="331" t="s">
        <v>39</v>
      </c>
      <c r="I221" s="338">
        <v>1</v>
      </c>
      <c r="J221" s="338"/>
      <c r="K221" s="338"/>
      <c r="L221" s="334">
        <f t="shared" si="1"/>
        <v>7.1428571428571432</v>
      </c>
      <c r="M221" s="338">
        <v>4</v>
      </c>
      <c r="N221" s="338">
        <v>1</v>
      </c>
      <c r="O221" s="338"/>
      <c r="P221" s="334">
        <f t="shared" si="2"/>
        <v>35.714285714285715</v>
      </c>
      <c r="Q221" s="338">
        <v>2</v>
      </c>
      <c r="R221" s="338">
        <v>5</v>
      </c>
      <c r="S221" s="338">
        <v>1</v>
      </c>
      <c r="T221" s="334">
        <f t="shared" si="3"/>
        <v>57.142857142857146</v>
      </c>
      <c r="U221" s="338"/>
      <c r="V221" s="338"/>
      <c r="W221" s="338"/>
      <c r="X221" s="334">
        <f t="shared" si="4"/>
        <v>0</v>
      </c>
      <c r="Y221" s="335">
        <f t="shared" si="5"/>
        <v>6.0714285714285712</v>
      </c>
      <c r="Z221" s="336">
        <f t="shared" si="6"/>
        <v>57.142857142857146</v>
      </c>
    </row>
    <row r="222" spans="2:26" x14ac:dyDescent="0.25">
      <c r="B222" s="79"/>
      <c r="C222" s="331" t="s">
        <v>72</v>
      </c>
      <c r="D222" s="246" t="s">
        <v>153</v>
      </c>
      <c r="E222" s="337">
        <v>7</v>
      </c>
      <c r="F222" s="337">
        <v>14</v>
      </c>
      <c r="G222" s="80">
        <f t="shared" ref="G222" si="296">I222+J222+K222+M222+N222+O222+Q222+R222+S222+U222+V222+W222</f>
        <v>14</v>
      </c>
      <c r="H222" s="331" t="s">
        <v>39</v>
      </c>
      <c r="I222" s="338">
        <v>1</v>
      </c>
      <c r="J222" s="338"/>
      <c r="K222" s="338">
        <v>1</v>
      </c>
      <c r="L222" s="334">
        <f t="shared" ref="L222" si="297">SUM(I222:K222)*100/F222</f>
        <v>14.285714285714286</v>
      </c>
      <c r="M222" s="338">
        <v>4</v>
      </c>
      <c r="N222" s="338">
        <v>1</v>
      </c>
      <c r="O222" s="338"/>
      <c r="P222" s="334">
        <f t="shared" ref="P222" si="298">SUM(M222:O222)*100/F222</f>
        <v>35.714285714285715</v>
      </c>
      <c r="Q222" s="338">
        <v>2</v>
      </c>
      <c r="R222" s="338">
        <v>2</v>
      </c>
      <c r="S222" s="338">
        <v>3</v>
      </c>
      <c r="T222" s="334">
        <f t="shared" ref="T222" si="299">SUM(Q222:S222)*100/F222</f>
        <v>50</v>
      </c>
      <c r="U222" s="338"/>
      <c r="V222" s="338"/>
      <c r="W222" s="338"/>
      <c r="X222" s="334">
        <f t="shared" ref="X222" si="300">SUM(U222:W222)*100/F222</f>
        <v>0</v>
      </c>
      <c r="Y222" s="335">
        <f t="shared" ref="Y222" si="301">((1*I222)+(2*J222)+(3*K222)+(4*M222)+(5*N222)+(6*O222)+(7*Q222)+(8*R222)+(9*S222)+(10*U222)+(11*V222)+(12*W222))/G222</f>
        <v>5.8571428571428568</v>
      </c>
      <c r="Z222" s="336">
        <f t="shared" ref="Z222" si="302">T222+X222</f>
        <v>50</v>
      </c>
    </row>
    <row r="223" spans="2:26" x14ac:dyDescent="0.25">
      <c r="B223" s="79"/>
      <c r="C223" s="86"/>
      <c r="D223" s="48"/>
      <c r="E223" s="79"/>
      <c r="F223" s="79"/>
      <c r="G223" s="156"/>
      <c r="H223" s="86"/>
      <c r="I223" s="88"/>
      <c r="J223" s="88"/>
      <c r="K223" s="88"/>
      <c r="L223" s="81"/>
      <c r="M223" s="88"/>
      <c r="N223" s="88"/>
      <c r="O223" s="88"/>
      <c r="P223" s="81"/>
      <c r="Q223" s="88"/>
      <c r="R223" s="88"/>
      <c r="S223" s="88"/>
      <c r="T223" s="81"/>
      <c r="U223" s="88"/>
      <c r="V223" s="88"/>
      <c r="W223" s="88"/>
      <c r="X223" s="81"/>
      <c r="Y223" s="162">
        <f>Y222-Y221</f>
        <v>-0.21428571428571441</v>
      </c>
      <c r="Z223" s="162">
        <f>Z222-Z221</f>
        <v>-7.1428571428571459</v>
      </c>
    </row>
    <row r="224" spans="2:26" x14ac:dyDescent="0.25">
      <c r="B224" s="79">
        <v>6</v>
      </c>
      <c r="C224" s="164" t="s">
        <v>72</v>
      </c>
      <c r="D224" s="98" t="s">
        <v>90</v>
      </c>
      <c r="E224" s="100">
        <v>5</v>
      </c>
      <c r="F224" s="100">
        <v>15</v>
      </c>
      <c r="G224" s="80">
        <f t="shared" si="0"/>
        <v>15</v>
      </c>
      <c r="H224" s="104" t="s">
        <v>39</v>
      </c>
      <c r="I224" s="147"/>
      <c r="J224" s="147"/>
      <c r="K224" s="147">
        <v>2</v>
      </c>
      <c r="L224" s="150">
        <f t="shared" ref="L224" si="303">SUM(I224:K224)*100/G224</f>
        <v>13.333333333333334</v>
      </c>
      <c r="M224" s="147">
        <v>2</v>
      </c>
      <c r="N224" s="147"/>
      <c r="O224" s="147">
        <v>1</v>
      </c>
      <c r="P224" s="147">
        <f t="shared" ref="P224" si="304">SUM(M224:O224)*100/G224</f>
        <v>20</v>
      </c>
      <c r="Q224" s="147">
        <v>1</v>
      </c>
      <c r="R224" s="147">
        <v>2</v>
      </c>
      <c r="S224" s="147">
        <v>3</v>
      </c>
      <c r="T224" s="150">
        <f t="shared" ref="T224" si="305">SUM(Q224:S224)*100/G224</f>
        <v>40</v>
      </c>
      <c r="U224" s="147">
        <v>4</v>
      </c>
      <c r="V224" s="147"/>
      <c r="W224" s="147"/>
      <c r="X224" s="150">
        <f t="shared" ref="X224" si="306">SUM(U224:W224)*100/G224</f>
        <v>26.666666666666668</v>
      </c>
      <c r="Y224" s="158">
        <f t="shared" ref="Y224" si="307">((1*I224)+(2*J224)+(3*K224)+(4*M224)+(5*N224)+(6*O224)+(7*Q224)+(8*R224)+(9*S224)+(10*U224)+(11*V224)+(12*W224))/G224</f>
        <v>7.333333333333333</v>
      </c>
      <c r="Z224" s="159">
        <f t="shared" ref="Z224" si="308">T224+X224</f>
        <v>66.666666666666671</v>
      </c>
    </row>
    <row r="225" spans="2:26" x14ac:dyDescent="0.25">
      <c r="B225" s="79"/>
      <c r="C225" s="86" t="s">
        <v>72</v>
      </c>
      <c r="D225" s="48" t="s">
        <v>19</v>
      </c>
      <c r="E225" s="79">
        <v>6</v>
      </c>
      <c r="F225" s="79">
        <v>14</v>
      </c>
      <c r="G225" s="80">
        <f t="shared" si="0"/>
        <v>14</v>
      </c>
      <c r="H225" s="86" t="s">
        <v>39</v>
      </c>
      <c r="I225" s="88"/>
      <c r="J225" s="88"/>
      <c r="K225" s="88">
        <v>2</v>
      </c>
      <c r="L225" s="81">
        <f t="shared" si="1"/>
        <v>14.285714285714286</v>
      </c>
      <c r="M225" s="88"/>
      <c r="N225" s="88">
        <v>2</v>
      </c>
      <c r="O225" s="88">
        <v>1</v>
      </c>
      <c r="P225" s="81">
        <f t="shared" si="2"/>
        <v>21.428571428571427</v>
      </c>
      <c r="Q225" s="88">
        <v>2</v>
      </c>
      <c r="R225" s="88">
        <v>3</v>
      </c>
      <c r="S225" s="88">
        <v>1</v>
      </c>
      <c r="T225" s="81">
        <f t="shared" si="3"/>
        <v>42.857142857142854</v>
      </c>
      <c r="U225" s="88">
        <v>3</v>
      </c>
      <c r="V225" s="88"/>
      <c r="W225" s="88"/>
      <c r="X225" s="81">
        <f t="shared" si="4"/>
        <v>21.428571428571427</v>
      </c>
      <c r="Y225" s="84">
        <f t="shared" si="5"/>
        <v>7.0714285714285712</v>
      </c>
      <c r="Z225" s="85">
        <f t="shared" si="6"/>
        <v>64.285714285714278</v>
      </c>
    </row>
    <row r="226" spans="2:26" x14ac:dyDescent="0.25">
      <c r="B226" s="79"/>
      <c r="C226" s="331" t="s">
        <v>72</v>
      </c>
      <c r="D226" s="246" t="s">
        <v>130</v>
      </c>
      <c r="E226" s="337">
        <v>7</v>
      </c>
      <c r="F226" s="337">
        <v>14</v>
      </c>
      <c r="G226" s="80">
        <f t="shared" si="0"/>
        <v>14</v>
      </c>
      <c r="H226" s="331" t="s">
        <v>39</v>
      </c>
      <c r="I226" s="338"/>
      <c r="J226" s="338"/>
      <c r="K226" s="338">
        <v>1</v>
      </c>
      <c r="L226" s="334">
        <f t="shared" si="1"/>
        <v>7.1428571428571432</v>
      </c>
      <c r="M226" s="338">
        <v>1</v>
      </c>
      <c r="N226" s="338">
        <v>2</v>
      </c>
      <c r="O226" s="338">
        <v>3</v>
      </c>
      <c r="P226" s="334">
        <f t="shared" si="2"/>
        <v>42.857142857142854</v>
      </c>
      <c r="Q226" s="338">
        <v>3</v>
      </c>
      <c r="R226" s="338">
        <v>2</v>
      </c>
      <c r="S226" s="338">
        <v>1</v>
      </c>
      <c r="T226" s="334">
        <f t="shared" si="3"/>
        <v>42.857142857142854</v>
      </c>
      <c r="U226" s="338">
        <v>1</v>
      </c>
      <c r="V226" s="338"/>
      <c r="W226" s="338"/>
      <c r="X226" s="334">
        <f t="shared" si="4"/>
        <v>7.1428571428571432</v>
      </c>
      <c r="Y226" s="335">
        <f t="shared" si="5"/>
        <v>6.5</v>
      </c>
      <c r="Z226" s="336">
        <f t="shared" si="6"/>
        <v>50</v>
      </c>
    </row>
    <row r="227" spans="2:26" x14ac:dyDescent="0.25">
      <c r="B227" s="79"/>
      <c r="C227" s="331" t="s">
        <v>72</v>
      </c>
      <c r="D227" s="246" t="s">
        <v>153</v>
      </c>
      <c r="E227" s="337">
        <v>8</v>
      </c>
      <c r="F227" s="337">
        <v>14</v>
      </c>
      <c r="G227" s="80">
        <f t="shared" ref="G227" si="309">I227+J227+K227+M227+N227+O227+Q227+R227+S227+U227+V227+W227</f>
        <v>14</v>
      </c>
      <c r="H227" s="331" t="s">
        <v>39</v>
      </c>
      <c r="I227" s="338"/>
      <c r="J227" s="338"/>
      <c r="K227" s="338">
        <v>4</v>
      </c>
      <c r="L227" s="334">
        <f t="shared" ref="L227" si="310">SUM(I227:K227)*100/F227</f>
        <v>28.571428571428573</v>
      </c>
      <c r="M227" s="338">
        <v>1</v>
      </c>
      <c r="N227" s="338">
        <v>2</v>
      </c>
      <c r="O227" s="338">
        <v>1</v>
      </c>
      <c r="P227" s="334">
        <f t="shared" ref="P227" si="311">SUM(M227:O227)*100/F227</f>
        <v>28.571428571428573</v>
      </c>
      <c r="Q227" s="338"/>
      <c r="R227" s="338">
        <v>2</v>
      </c>
      <c r="S227" s="338">
        <v>3</v>
      </c>
      <c r="T227" s="334">
        <f t="shared" ref="T227" si="312">SUM(Q227:S227)*100/F227</f>
        <v>35.714285714285715</v>
      </c>
      <c r="U227" s="338">
        <v>1</v>
      </c>
      <c r="V227" s="338"/>
      <c r="W227" s="338"/>
      <c r="X227" s="334">
        <f t="shared" ref="X227" si="313">SUM(U227:W227)*100/F227</f>
        <v>7.1428571428571432</v>
      </c>
      <c r="Y227" s="335">
        <f t="shared" ref="Y227" si="314">((1*I227)+(2*J227)+(3*K227)+(4*M227)+(5*N227)+(6*O227)+(7*Q227)+(8*R227)+(9*S227)+(10*U227)+(11*V227)+(12*W227))/G227</f>
        <v>6.0714285714285712</v>
      </c>
      <c r="Z227" s="336">
        <f t="shared" ref="Z227" si="315">T227+X227</f>
        <v>42.857142857142861</v>
      </c>
    </row>
    <row r="228" spans="2:26" x14ac:dyDescent="0.25">
      <c r="B228" s="79"/>
      <c r="C228" s="86"/>
      <c r="D228" s="48"/>
      <c r="E228" s="79"/>
      <c r="F228" s="79"/>
      <c r="G228" s="156"/>
      <c r="H228" s="86"/>
      <c r="I228" s="88"/>
      <c r="J228" s="88"/>
      <c r="K228" s="88"/>
      <c r="L228" s="81"/>
      <c r="M228" s="88"/>
      <c r="N228" s="88"/>
      <c r="O228" s="88"/>
      <c r="P228" s="81"/>
      <c r="Q228" s="88"/>
      <c r="R228" s="88"/>
      <c r="S228" s="88"/>
      <c r="T228" s="81"/>
      <c r="U228" s="88"/>
      <c r="V228" s="88"/>
      <c r="W228" s="88"/>
      <c r="X228" s="81"/>
      <c r="Y228" s="162">
        <f>Y227-Y226</f>
        <v>-0.42857142857142883</v>
      </c>
      <c r="Z228" s="162">
        <f>Z227-Z226</f>
        <v>-7.1428571428571388</v>
      </c>
    </row>
    <row r="229" spans="2:26" x14ac:dyDescent="0.25">
      <c r="B229" s="79">
        <v>7</v>
      </c>
      <c r="C229" s="164" t="s">
        <v>72</v>
      </c>
      <c r="D229" s="98" t="s">
        <v>90</v>
      </c>
      <c r="E229" s="100">
        <v>6</v>
      </c>
      <c r="F229" s="165">
        <v>11</v>
      </c>
      <c r="G229" s="169">
        <f>I229+J229+K229+M229+N229+O229+Q229+R229+S229+U229+V229+W229</f>
        <v>11</v>
      </c>
      <c r="H229" s="104" t="s">
        <v>39</v>
      </c>
      <c r="I229" s="147"/>
      <c r="J229" s="147">
        <v>2</v>
      </c>
      <c r="K229" s="147">
        <v>1</v>
      </c>
      <c r="L229" s="150">
        <f t="shared" ref="L229" si="316">SUM(I229:K229)*100/G229</f>
        <v>27.272727272727273</v>
      </c>
      <c r="M229" s="147">
        <v>3</v>
      </c>
      <c r="N229" s="147"/>
      <c r="O229" s="147"/>
      <c r="P229" s="147">
        <f t="shared" ref="P229" si="317">SUM(M229:O229)*100/G229</f>
        <v>27.272727272727273</v>
      </c>
      <c r="Q229" s="147">
        <v>1</v>
      </c>
      <c r="R229" s="147">
        <v>3</v>
      </c>
      <c r="S229" s="147">
        <v>1</v>
      </c>
      <c r="T229" s="150">
        <f t="shared" ref="T229" si="318">SUM(Q229:S229)*100/G229</f>
        <v>45.454545454545453</v>
      </c>
      <c r="U229" s="147"/>
      <c r="V229" s="147"/>
      <c r="W229" s="147"/>
      <c r="X229" s="150">
        <f t="shared" ref="X229" si="319">SUM(U229:W229)*100/G229</f>
        <v>0</v>
      </c>
      <c r="Y229" s="158">
        <f t="shared" ref="Y229" si="320">((1*I229)+(2*J229)+(3*K229)+(4*M229)+(5*N229)+(6*O229)+(7*Q229)+(8*R229)+(9*S229)+(10*U229)+(11*V229)+(12*W229))/G229</f>
        <v>5.3636363636363633</v>
      </c>
      <c r="Z229" s="159">
        <f t="shared" ref="Z229" si="321">T229+X229</f>
        <v>45.454545454545453</v>
      </c>
    </row>
    <row r="230" spans="2:26" x14ac:dyDescent="0.25">
      <c r="B230" s="79"/>
      <c r="C230" s="86" t="s">
        <v>72</v>
      </c>
      <c r="D230" s="48" t="s">
        <v>19</v>
      </c>
      <c r="E230" s="79">
        <v>7</v>
      </c>
      <c r="F230" s="79">
        <v>10</v>
      </c>
      <c r="G230" s="80">
        <f t="shared" si="0"/>
        <v>10</v>
      </c>
      <c r="H230" s="86" t="s">
        <v>39</v>
      </c>
      <c r="I230" s="88"/>
      <c r="J230" s="88"/>
      <c r="K230" s="88">
        <v>4</v>
      </c>
      <c r="L230" s="81">
        <f t="shared" si="1"/>
        <v>40</v>
      </c>
      <c r="M230" s="88">
        <v>2</v>
      </c>
      <c r="N230" s="88"/>
      <c r="O230" s="88"/>
      <c r="P230" s="81">
        <f t="shared" si="2"/>
        <v>20</v>
      </c>
      <c r="Q230" s="88"/>
      <c r="R230" s="88">
        <v>3</v>
      </c>
      <c r="S230" s="88">
        <v>1</v>
      </c>
      <c r="T230" s="81">
        <f t="shared" si="3"/>
        <v>40</v>
      </c>
      <c r="U230" s="88"/>
      <c r="V230" s="88"/>
      <c r="W230" s="88"/>
      <c r="X230" s="81">
        <f t="shared" si="4"/>
        <v>0</v>
      </c>
      <c r="Y230" s="84">
        <f t="shared" si="5"/>
        <v>5.3</v>
      </c>
      <c r="Z230" s="85">
        <f t="shared" si="6"/>
        <v>40</v>
      </c>
    </row>
    <row r="231" spans="2:26" x14ac:dyDescent="0.25">
      <c r="B231" s="79"/>
      <c r="C231" s="331" t="s">
        <v>72</v>
      </c>
      <c r="D231" s="246" t="s">
        <v>130</v>
      </c>
      <c r="E231" s="337">
        <v>8</v>
      </c>
      <c r="F231" s="337">
        <v>10</v>
      </c>
      <c r="G231" s="80">
        <f t="shared" si="0"/>
        <v>10</v>
      </c>
      <c r="H231" s="331" t="s">
        <v>39</v>
      </c>
      <c r="I231" s="338"/>
      <c r="J231" s="338"/>
      <c r="K231" s="338">
        <v>3</v>
      </c>
      <c r="L231" s="334">
        <f t="shared" si="1"/>
        <v>30</v>
      </c>
      <c r="M231" s="338">
        <v>1</v>
      </c>
      <c r="N231" s="338">
        <v>2</v>
      </c>
      <c r="O231" s="338">
        <v>1</v>
      </c>
      <c r="P231" s="334">
        <f t="shared" si="2"/>
        <v>40</v>
      </c>
      <c r="Q231" s="338"/>
      <c r="R231" s="338">
        <v>3</v>
      </c>
      <c r="S231" s="338"/>
      <c r="T231" s="334">
        <f t="shared" si="3"/>
        <v>30</v>
      </c>
      <c r="U231" s="338"/>
      <c r="V231" s="338"/>
      <c r="W231" s="338"/>
      <c r="X231" s="334">
        <f t="shared" si="4"/>
        <v>0</v>
      </c>
      <c r="Y231" s="335">
        <f t="shared" si="5"/>
        <v>5.3</v>
      </c>
      <c r="Z231" s="336">
        <f t="shared" si="6"/>
        <v>30</v>
      </c>
    </row>
    <row r="232" spans="2:26" x14ac:dyDescent="0.25">
      <c r="B232" s="79"/>
      <c r="C232" s="331" t="s">
        <v>72</v>
      </c>
      <c r="D232" s="246" t="s">
        <v>153</v>
      </c>
      <c r="E232" s="337">
        <v>9</v>
      </c>
      <c r="F232" s="337">
        <v>10</v>
      </c>
      <c r="G232" s="80">
        <f t="shared" ref="G232" si="322">I232+J232+K232+M232+N232+O232+Q232+R232+S232+U232+V232+W232</f>
        <v>10</v>
      </c>
      <c r="H232" s="331" t="s">
        <v>39</v>
      </c>
      <c r="I232" s="338"/>
      <c r="J232" s="338">
        <v>3</v>
      </c>
      <c r="K232" s="338">
        <v>2</v>
      </c>
      <c r="L232" s="334">
        <f t="shared" ref="L232" si="323">SUM(I232:K232)*100/F232</f>
        <v>50</v>
      </c>
      <c r="M232" s="338">
        <v>1</v>
      </c>
      <c r="N232" s="338"/>
      <c r="O232" s="338"/>
      <c r="P232" s="334">
        <f t="shared" ref="P232" si="324">SUM(M232:O232)*100/F232</f>
        <v>10</v>
      </c>
      <c r="Q232" s="338">
        <v>1</v>
      </c>
      <c r="R232" s="338">
        <v>3</v>
      </c>
      <c r="S232" s="338"/>
      <c r="T232" s="334">
        <f t="shared" ref="T232" si="325">SUM(Q232:S232)*100/F232</f>
        <v>40</v>
      </c>
      <c r="U232" s="338"/>
      <c r="V232" s="338"/>
      <c r="W232" s="338"/>
      <c r="X232" s="334">
        <f t="shared" ref="X232" si="326">SUM(U232:W232)*100/F232</f>
        <v>0</v>
      </c>
      <c r="Y232" s="335">
        <f t="shared" ref="Y232" si="327">((1*I232)+(2*J232)+(3*K232)+(4*M232)+(5*N232)+(6*O232)+(7*Q232)+(8*R232)+(9*S232)+(10*U232)+(11*V232)+(12*W232))/G232</f>
        <v>4.7</v>
      </c>
      <c r="Z232" s="336">
        <f t="shared" ref="Z232" si="328">T232+X232</f>
        <v>40</v>
      </c>
    </row>
    <row r="233" spans="2:26" x14ac:dyDescent="0.25">
      <c r="B233" s="79"/>
      <c r="C233" s="86"/>
      <c r="D233" s="48"/>
      <c r="E233" s="79"/>
      <c r="F233" s="79"/>
      <c r="G233" s="156"/>
      <c r="H233" s="86"/>
      <c r="I233" s="88"/>
      <c r="J233" s="88"/>
      <c r="K233" s="88"/>
      <c r="L233" s="81"/>
      <c r="M233" s="88"/>
      <c r="N233" s="88"/>
      <c r="O233" s="88"/>
      <c r="P233" s="81"/>
      <c r="Q233" s="88"/>
      <c r="R233" s="88"/>
      <c r="S233" s="88"/>
      <c r="T233" s="81"/>
      <c r="U233" s="88"/>
      <c r="V233" s="88"/>
      <c r="W233" s="88"/>
      <c r="X233" s="81"/>
      <c r="Y233" s="162">
        <f>Y232-Y231</f>
        <v>-0.59999999999999964</v>
      </c>
      <c r="Z233" s="162">
        <f>Z232-Z231</f>
        <v>10</v>
      </c>
    </row>
    <row r="234" spans="2:26" x14ac:dyDescent="0.25">
      <c r="B234" s="79">
        <v>8</v>
      </c>
      <c r="C234" s="164" t="s">
        <v>72</v>
      </c>
      <c r="D234" s="98" t="s">
        <v>90</v>
      </c>
      <c r="E234" s="100">
        <v>7</v>
      </c>
      <c r="F234" s="129">
        <v>11</v>
      </c>
      <c r="G234" s="169">
        <f>I234+J234+K234+M234+N234+O234+Q234+R234+S234+U234+V234+W234</f>
        <v>11</v>
      </c>
      <c r="H234" s="104" t="s">
        <v>39</v>
      </c>
      <c r="I234" s="147"/>
      <c r="J234" s="147"/>
      <c r="K234" s="147"/>
      <c r="L234" s="150">
        <f t="shared" ref="L234" si="329">SUM(I234:K234)*100/G234</f>
        <v>0</v>
      </c>
      <c r="M234" s="147"/>
      <c r="N234" s="147">
        <v>1</v>
      </c>
      <c r="O234" s="147">
        <v>1</v>
      </c>
      <c r="P234" s="147">
        <f t="shared" ref="P234" si="330">SUM(M234:O234)*100/G234</f>
        <v>18.181818181818183</v>
      </c>
      <c r="Q234" s="147">
        <v>3</v>
      </c>
      <c r="R234" s="147">
        <v>1</v>
      </c>
      <c r="S234" s="147">
        <v>3</v>
      </c>
      <c r="T234" s="150">
        <f t="shared" ref="T234" si="331">SUM(Q234:S234)*100/G234</f>
        <v>63.636363636363633</v>
      </c>
      <c r="U234" s="147">
        <v>2</v>
      </c>
      <c r="V234" s="147"/>
      <c r="W234" s="147"/>
      <c r="X234" s="150">
        <f t="shared" ref="X234" si="332">SUM(U234:W234)*100/G234</f>
        <v>18.181818181818183</v>
      </c>
      <c r="Y234" s="158">
        <f t="shared" ref="Y234" si="333">((1*I234)+(2*J234)+(3*K234)+(4*M234)+(5*N234)+(6*O234)+(7*Q234)+(8*R234)+(9*S234)+(10*U234)+(11*V234)+(12*W234))/G234</f>
        <v>7.9090909090909092</v>
      </c>
      <c r="Z234" s="159">
        <f t="shared" ref="Z234" si="334">T234+X234</f>
        <v>81.818181818181813</v>
      </c>
    </row>
    <row r="235" spans="2:26" x14ac:dyDescent="0.25">
      <c r="B235" s="79"/>
      <c r="C235" s="86" t="s">
        <v>72</v>
      </c>
      <c r="D235" s="48" t="s">
        <v>19</v>
      </c>
      <c r="E235" s="79">
        <v>8</v>
      </c>
      <c r="F235" s="90">
        <v>12</v>
      </c>
      <c r="G235" s="80">
        <f t="shared" si="0"/>
        <v>12</v>
      </c>
      <c r="H235" s="86" t="s">
        <v>39</v>
      </c>
      <c r="I235" s="88"/>
      <c r="J235" s="88"/>
      <c r="K235" s="88"/>
      <c r="L235" s="81">
        <f t="shared" si="1"/>
        <v>0</v>
      </c>
      <c r="M235" s="88"/>
      <c r="N235" s="88">
        <v>2</v>
      </c>
      <c r="O235" s="88">
        <v>2</v>
      </c>
      <c r="P235" s="81">
        <f t="shared" si="2"/>
        <v>33.333333333333336</v>
      </c>
      <c r="Q235" s="88">
        <v>3</v>
      </c>
      <c r="R235" s="88">
        <v>2</v>
      </c>
      <c r="S235" s="88">
        <v>2</v>
      </c>
      <c r="T235" s="81">
        <f t="shared" si="3"/>
        <v>58.333333333333336</v>
      </c>
      <c r="U235" s="88">
        <v>1</v>
      </c>
      <c r="V235" s="88"/>
      <c r="W235" s="88"/>
      <c r="X235" s="81">
        <f t="shared" si="4"/>
        <v>8.3333333333333339</v>
      </c>
      <c r="Y235" s="84">
        <f t="shared" si="5"/>
        <v>7.25</v>
      </c>
      <c r="Z235" s="85">
        <f t="shared" si="6"/>
        <v>66.666666666666671</v>
      </c>
    </row>
    <row r="236" spans="2:26" x14ac:dyDescent="0.25">
      <c r="B236" s="79"/>
      <c r="C236" s="331" t="s">
        <v>72</v>
      </c>
      <c r="D236" s="246" t="s">
        <v>130</v>
      </c>
      <c r="E236" s="337">
        <v>9</v>
      </c>
      <c r="F236" s="342">
        <v>12</v>
      </c>
      <c r="G236" s="80">
        <f t="shared" si="0"/>
        <v>12</v>
      </c>
      <c r="H236" s="331" t="s">
        <v>39</v>
      </c>
      <c r="I236" s="338"/>
      <c r="J236" s="338"/>
      <c r="K236" s="338"/>
      <c r="L236" s="334">
        <f t="shared" si="1"/>
        <v>0</v>
      </c>
      <c r="M236" s="338">
        <v>1</v>
      </c>
      <c r="N236" s="338">
        <v>2</v>
      </c>
      <c r="O236" s="338">
        <v>1</v>
      </c>
      <c r="P236" s="334">
        <f t="shared" si="2"/>
        <v>33.333333333333336</v>
      </c>
      <c r="Q236" s="338">
        <v>2</v>
      </c>
      <c r="R236" s="338">
        <v>2</v>
      </c>
      <c r="S236" s="338">
        <v>2</v>
      </c>
      <c r="T236" s="334">
        <f t="shared" si="3"/>
        <v>50</v>
      </c>
      <c r="U236" s="338">
        <v>2</v>
      </c>
      <c r="V236" s="338"/>
      <c r="W236" s="338"/>
      <c r="X236" s="334">
        <f t="shared" si="4"/>
        <v>16.666666666666668</v>
      </c>
      <c r="Y236" s="335">
        <f t="shared" si="5"/>
        <v>7.333333333333333</v>
      </c>
      <c r="Z236" s="336">
        <f t="shared" si="6"/>
        <v>66.666666666666671</v>
      </c>
    </row>
    <row r="237" spans="2:26" x14ac:dyDescent="0.25">
      <c r="B237" s="79"/>
      <c r="C237" s="331" t="s">
        <v>72</v>
      </c>
      <c r="D237" s="246" t="s">
        <v>153</v>
      </c>
      <c r="E237" s="337">
        <v>10</v>
      </c>
      <c r="F237" s="342">
        <v>11</v>
      </c>
      <c r="G237" s="80">
        <f t="shared" ref="G237" si="335">I237+J237+K237+M237+N237+O237+Q237+R237+S237+U237+V237+W237</f>
        <v>11</v>
      </c>
      <c r="H237" s="331" t="s">
        <v>39</v>
      </c>
      <c r="I237" s="338"/>
      <c r="J237" s="338"/>
      <c r="K237" s="338"/>
      <c r="L237" s="334">
        <f t="shared" ref="L237" si="336">SUM(I237:K237)*100/F237</f>
        <v>0</v>
      </c>
      <c r="M237" s="338">
        <v>1</v>
      </c>
      <c r="N237" s="338">
        <v>1</v>
      </c>
      <c r="O237" s="338">
        <v>2</v>
      </c>
      <c r="P237" s="334">
        <f t="shared" ref="P237" si="337">SUM(M237:O237)*100/F237</f>
        <v>36.363636363636367</v>
      </c>
      <c r="Q237" s="338">
        <v>2</v>
      </c>
      <c r="R237" s="338">
        <v>2</v>
      </c>
      <c r="S237" s="338">
        <v>2</v>
      </c>
      <c r="T237" s="334">
        <f t="shared" ref="T237" si="338">SUM(Q237:S237)*100/F237</f>
        <v>54.545454545454547</v>
      </c>
      <c r="U237" s="338">
        <v>1</v>
      </c>
      <c r="V237" s="338"/>
      <c r="W237" s="338"/>
      <c r="X237" s="334">
        <f t="shared" ref="X237" si="339">SUM(U237:W237)*100/F237</f>
        <v>9.0909090909090917</v>
      </c>
      <c r="Y237" s="335">
        <f t="shared" ref="Y237" si="340">((1*I237)+(2*J237)+(3*K237)+(4*M237)+(5*N237)+(6*O237)+(7*Q237)+(8*R237)+(9*S237)+(10*U237)+(11*V237)+(12*W237))/G237</f>
        <v>7.1818181818181817</v>
      </c>
      <c r="Z237" s="336">
        <f t="shared" ref="Z237" si="341">T237+X237</f>
        <v>63.63636363636364</v>
      </c>
    </row>
    <row r="238" spans="2:26" x14ac:dyDescent="0.25">
      <c r="B238" s="79"/>
      <c r="C238" s="86"/>
      <c r="D238" s="48"/>
      <c r="E238" s="79"/>
      <c r="F238" s="90"/>
      <c r="G238" s="156"/>
      <c r="H238" s="86"/>
      <c r="I238" s="88"/>
      <c r="J238" s="88"/>
      <c r="K238" s="88"/>
      <c r="L238" s="81"/>
      <c r="M238" s="88"/>
      <c r="N238" s="88"/>
      <c r="O238" s="88"/>
      <c r="P238" s="81"/>
      <c r="Q238" s="88"/>
      <c r="R238" s="88"/>
      <c r="S238" s="88"/>
      <c r="T238" s="81"/>
      <c r="U238" s="88"/>
      <c r="V238" s="88"/>
      <c r="W238" s="88"/>
      <c r="X238" s="81"/>
      <c r="Y238" s="162">
        <f>Y237-Y236</f>
        <v>-0.15151515151515138</v>
      </c>
      <c r="Z238" s="162">
        <f>Z237-Z236</f>
        <v>-3.0303030303030312</v>
      </c>
    </row>
    <row r="239" spans="2:26" x14ac:dyDescent="0.25">
      <c r="B239" s="79">
        <v>9</v>
      </c>
      <c r="C239" s="164" t="s">
        <v>72</v>
      </c>
      <c r="D239" s="98" t="s">
        <v>90</v>
      </c>
      <c r="E239" s="100">
        <v>8</v>
      </c>
      <c r="F239" s="166">
        <v>11</v>
      </c>
      <c r="G239" s="169">
        <f>I239+J239+K239+M239+N239+O239+Q239+R239+S239+U239+V239+W239</f>
        <v>11</v>
      </c>
      <c r="H239" s="104" t="s">
        <v>39</v>
      </c>
      <c r="I239" s="147"/>
      <c r="J239" s="147"/>
      <c r="K239" s="147">
        <v>1</v>
      </c>
      <c r="L239" s="150">
        <f t="shared" ref="L239" si="342">SUM(I239:K239)*100/G239</f>
        <v>9.0909090909090917</v>
      </c>
      <c r="M239" s="147">
        <v>2</v>
      </c>
      <c r="N239" s="147"/>
      <c r="O239" s="147"/>
      <c r="P239" s="147">
        <f t="shared" ref="P239" si="343">SUM(M239:O239)*100/G239</f>
        <v>18.181818181818183</v>
      </c>
      <c r="Q239" s="147">
        <v>2</v>
      </c>
      <c r="R239" s="147">
        <v>3</v>
      </c>
      <c r="S239" s="147">
        <v>1</v>
      </c>
      <c r="T239" s="150">
        <f t="shared" ref="T239" si="344">SUM(Q239:S239)*100/G239</f>
        <v>54.545454545454547</v>
      </c>
      <c r="U239" s="147">
        <v>2</v>
      </c>
      <c r="V239" s="147"/>
      <c r="W239" s="147"/>
      <c r="X239" s="150">
        <f t="shared" ref="X239" si="345">SUM(U239:W239)*100/G239</f>
        <v>18.181818181818183</v>
      </c>
      <c r="Y239" s="158">
        <f t="shared" ref="Y239" si="346">((1*I239)+(2*J239)+(3*K239)+(4*M239)+(5*N239)+(6*O239)+(7*Q239)+(8*R239)+(9*S239)+(10*U239)+(11*V239)+(12*W239))/G239</f>
        <v>7.0909090909090908</v>
      </c>
      <c r="Z239" s="159">
        <f t="shared" ref="Z239" si="347">T239+X239</f>
        <v>72.727272727272734</v>
      </c>
    </row>
    <row r="240" spans="2:26" x14ac:dyDescent="0.25">
      <c r="B240" s="79"/>
      <c r="C240" s="86" t="s">
        <v>72</v>
      </c>
      <c r="D240" s="48" t="s">
        <v>19</v>
      </c>
      <c r="E240" s="79">
        <v>9</v>
      </c>
      <c r="F240" s="79">
        <v>11</v>
      </c>
      <c r="G240" s="80">
        <f t="shared" si="0"/>
        <v>11</v>
      </c>
      <c r="H240" s="86" t="s">
        <v>39</v>
      </c>
      <c r="I240" s="88"/>
      <c r="J240" s="88"/>
      <c r="K240" s="88"/>
      <c r="L240" s="81">
        <f t="shared" si="1"/>
        <v>0</v>
      </c>
      <c r="M240" s="88">
        <v>3</v>
      </c>
      <c r="N240" s="88">
        <v>1</v>
      </c>
      <c r="O240" s="88">
        <v>1</v>
      </c>
      <c r="P240" s="81">
        <f t="shared" si="2"/>
        <v>45.454545454545453</v>
      </c>
      <c r="Q240" s="88">
        <v>3</v>
      </c>
      <c r="R240" s="88"/>
      <c r="S240" s="88">
        <v>2</v>
      </c>
      <c r="T240" s="81">
        <f t="shared" si="3"/>
        <v>45.454545454545453</v>
      </c>
      <c r="U240" s="88">
        <v>1</v>
      </c>
      <c r="V240" s="88"/>
      <c r="W240" s="88"/>
      <c r="X240" s="81">
        <f t="shared" si="4"/>
        <v>9.0909090909090917</v>
      </c>
      <c r="Y240" s="84">
        <f t="shared" si="5"/>
        <v>6.5454545454545459</v>
      </c>
      <c r="Z240" s="85">
        <f t="shared" si="6"/>
        <v>54.545454545454547</v>
      </c>
    </row>
    <row r="241" spans="2:26" x14ac:dyDescent="0.25">
      <c r="B241" s="79"/>
      <c r="C241" s="331" t="s">
        <v>72</v>
      </c>
      <c r="D241" s="246" t="s">
        <v>130</v>
      </c>
      <c r="E241" s="337">
        <v>10</v>
      </c>
      <c r="F241" s="337">
        <v>10</v>
      </c>
      <c r="G241" s="80">
        <f t="shared" si="0"/>
        <v>10</v>
      </c>
      <c r="H241" s="331" t="s">
        <v>39</v>
      </c>
      <c r="I241" s="338"/>
      <c r="J241" s="338"/>
      <c r="K241" s="338"/>
      <c r="L241" s="334">
        <f t="shared" si="1"/>
        <v>0</v>
      </c>
      <c r="M241" s="338">
        <v>2</v>
      </c>
      <c r="N241" s="338">
        <v>2</v>
      </c>
      <c r="O241" s="338"/>
      <c r="P241" s="334">
        <f t="shared" si="2"/>
        <v>40</v>
      </c>
      <c r="Q241" s="338">
        <v>1</v>
      </c>
      <c r="R241" s="338">
        <v>1</v>
      </c>
      <c r="S241" s="338">
        <v>2</v>
      </c>
      <c r="T241" s="334">
        <f t="shared" si="3"/>
        <v>40</v>
      </c>
      <c r="U241" s="338">
        <v>2</v>
      </c>
      <c r="V241" s="338"/>
      <c r="W241" s="338"/>
      <c r="X241" s="334">
        <f t="shared" si="4"/>
        <v>20</v>
      </c>
      <c r="Y241" s="335">
        <f t="shared" si="5"/>
        <v>7.1</v>
      </c>
      <c r="Z241" s="336">
        <f t="shared" si="6"/>
        <v>60</v>
      </c>
    </row>
    <row r="242" spans="2:26" x14ac:dyDescent="0.25">
      <c r="B242" s="79"/>
      <c r="C242" s="331" t="s">
        <v>72</v>
      </c>
      <c r="D242" s="246" t="s">
        <v>153</v>
      </c>
      <c r="E242" s="337">
        <v>11</v>
      </c>
      <c r="F242" s="337">
        <v>10</v>
      </c>
      <c r="G242" s="80">
        <f t="shared" ref="G242" si="348">I242+J242+K242+M242+N242+O242+Q242+R242+S242+U242+V242+W242</f>
        <v>10</v>
      </c>
      <c r="H242" s="331" t="s">
        <v>39</v>
      </c>
      <c r="I242" s="338"/>
      <c r="J242" s="338"/>
      <c r="K242" s="338">
        <v>1</v>
      </c>
      <c r="L242" s="334">
        <f t="shared" ref="L242" si="349">SUM(I242:K242)*100/F242</f>
        <v>10</v>
      </c>
      <c r="M242" s="338">
        <v>1</v>
      </c>
      <c r="N242" s="338">
        <v>1</v>
      </c>
      <c r="O242" s="338"/>
      <c r="P242" s="334">
        <f t="shared" ref="P242" si="350">SUM(M242:O242)*100/F242</f>
        <v>20</v>
      </c>
      <c r="Q242" s="338"/>
      <c r="R242" s="338">
        <v>3</v>
      </c>
      <c r="S242" s="338">
        <v>3</v>
      </c>
      <c r="T242" s="334">
        <f t="shared" ref="T242" si="351">SUM(Q242:S242)*100/F242</f>
        <v>60</v>
      </c>
      <c r="U242" s="338">
        <v>1</v>
      </c>
      <c r="V242" s="338"/>
      <c r="W242" s="338"/>
      <c r="X242" s="334">
        <f t="shared" ref="X242" si="352">SUM(U242:W242)*100/F242</f>
        <v>10</v>
      </c>
      <c r="Y242" s="335">
        <f t="shared" ref="Y242" si="353">((1*I242)+(2*J242)+(3*K242)+(4*M242)+(5*N242)+(6*O242)+(7*Q242)+(8*R242)+(9*S242)+(10*U242)+(11*V242)+(12*W242))/G242</f>
        <v>7.3</v>
      </c>
      <c r="Z242" s="336">
        <f t="shared" ref="Z242" si="354">T242+X242</f>
        <v>70</v>
      </c>
    </row>
    <row r="243" spans="2:26" x14ac:dyDescent="0.25">
      <c r="B243" s="79"/>
      <c r="C243" s="86"/>
      <c r="D243" s="48"/>
      <c r="E243" s="79"/>
      <c r="F243" s="79"/>
      <c r="G243" s="156"/>
      <c r="H243" s="86"/>
      <c r="I243" s="88"/>
      <c r="J243" s="88"/>
      <c r="K243" s="88"/>
      <c r="L243" s="81"/>
      <c r="M243" s="88"/>
      <c r="N243" s="88"/>
      <c r="O243" s="88"/>
      <c r="P243" s="81"/>
      <c r="Q243" s="88"/>
      <c r="R243" s="88"/>
      <c r="S243" s="88"/>
      <c r="T243" s="81"/>
      <c r="U243" s="88"/>
      <c r="V243" s="88"/>
      <c r="W243" s="88"/>
      <c r="X243" s="81"/>
      <c r="Y243" s="162">
        <f>Y242-Y241</f>
        <v>0.20000000000000018</v>
      </c>
      <c r="Z243" s="162">
        <f>Z242-Z241</f>
        <v>10</v>
      </c>
    </row>
    <row r="244" spans="2:26" x14ac:dyDescent="0.25">
      <c r="B244" s="79">
        <v>10</v>
      </c>
      <c r="C244" s="164" t="s">
        <v>72</v>
      </c>
      <c r="D244" s="98" t="s">
        <v>90</v>
      </c>
      <c r="E244" s="100">
        <v>9</v>
      </c>
      <c r="F244" s="100">
        <v>13</v>
      </c>
      <c r="G244" s="169">
        <f>I244+J244+K244+M244+N244+O244+Q244+R244+S244+U244+V244+W244</f>
        <v>13</v>
      </c>
      <c r="H244" s="104" t="s">
        <v>39</v>
      </c>
      <c r="I244" s="147">
        <v>4</v>
      </c>
      <c r="J244" s="147"/>
      <c r="K244" s="147">
        <v>1</v>
      </c>
      <c r="L244" s="150">
        <f t="shared" ref="L244" si="355">SUM(I244:K244)*100/G244</f>
        <v>38.46153846153846</v>
      </c>
      <c r="M244" s="147">
        <v>3</v>
      </c>
      <c r="N244" s="147">
        <v>1</v>
      </c>
      <c r="O244" s="147"/>
      <c r="P244" s="147">
        <f t="shared" ref="P244" si="356">SUM(M244:O244)*100/G244</f>
        <v>30.76923076923077</v>
      </c>
      <c r="Q244" s="147">
        <v>2</v>
      </c>
      <c r="R244" s="147">
        <v>1</v>
      </c>
      <c r="S244" s="147">
        <v>1</v>
      </c>
      <c r="T244" s="150">
        <f t="shared" ref="T244" si="357">SUM(Q244:S244)*100/G244</f>
        <v>30.76923076923077</v>
      </c>
      <c r="U244" s="147"/>
      <c r="V244" s="147"/>
      <c r="W244" s="147"/>
      <c r="X244" s="150">
        <f t="shared" ref="X244" si="358">SUM(U244:W244)*100/G244</f>
        <v>0</v>
      </c>
      <c r="Y244" s="158">
        <f t="shared" ref="Y244" si="359">((1*I244)+(2*J244)+(3*K244)+(4*M244)+(5*N244)+(6*O244)+(7*Q244)+(8*R244)+(9*S244)+(10*U244)+(11*V244)+(12*W244))/G244</f>
        <v>4.2307692307692308</v>
      </c>
      <c r="Z244" s="159">
        <f t="shared" ref="Z244" si="360">T244+X244</f>
        <v>30.76923076923077</v>
      </c>
    </row>
    <row r="245" spans="2:26" x14ac:dyDescent="0.25">
      <c r="B245" s="79"/>
      <c r="C245" s="86" t="s">
        <v>72</v>
      </c>
      <c r="D245" s="48" t="s">
        <v>19</v>
      </c>
      <c r="E245" s="79">
        <v>10</v>
      </c>
      <c r="F245" s="79">
        <v>8</v>
      </c>
      <c r="G245" s="80">
        <f t="shared" si="0"/>
        <v>8</v>
      </c>
      <c r="H245" s="86" t="s">
        <v>39</v>
      </c>
      <c r="I245" s="88"/>
      <c r="J245" s="88">
        <v>1</v>
      </c>
      <c r="K245" s="88">
        <v>4</v>
      </c>
      <c r="L245" s="81">
        <f t="shared" si="1"/>
        <v>62.5</v>
      </c>
      <c r="M245" s="88"/>
      <c r="N245" s="88">
        <v>1</v>
      </c>
      <c r="O245" s="88"/>
      <c r="P245" s="81">
        <f t="shared" si="2"/>
        <v>12.5</v>
      </c>
      <c r="Q245" s="88">
        <v>2</v>
      </c>
      <c r="R245" s="88"/>
      <c r="S245" s="88"/>
      <c r="T245" s="81">
        <f t="shared" si="3"/>
        <v>25</v>
      </c>
      <c r="U245" s="88"/>
      <c r="V245" s="88"/>
      <c r="W245" s="88"/>
      <c r="X245" s="81">
        <f t="shared" si="4"/>
        <v>0</v>
      </c>
      <c r="Y245" s="84">
        <f t="shared" si="5"/>
        <v>4.125</v>
      </c>
      <c r="Z245" s="85">
        <f t="shared" si="6"/>
        <v>25</v>
      </c>
    </row>
    <row r="246" spans="2:26" x14ac:dyDescent="0.25">
      <c r="B246" s="79"/>
      <c r="C246" s="331" t="s">
        <v>72</v>
      </c>
      <c r="D246" s="246" t="s">
        <v>130</v>
      </c>
      <c r="E246" s="337">
        <v>11</v>
      </c>
      <c r="F246" s="337">
        <v>7</v>
      </c>
      <c r="G246" s="80">
        <f t="shared" si="0"/>
        <v>6</v>
      </c>
      <c r="H246" s="331" t="s">
        <v>39</v>
      </c>
      <c r="I246" s="338"/>
      <c r="J246" s="338">
        <v>3</v>
      </c>
      <c r="K246" s="338"/>
      <c r="L246" s="334">
        <f t="shared" si="1"/>
        <v>42.857142857142854</v>
      </c>
      <c r="M246" s="338"/>
      <c r="N246" s="338">
        <v>1</v>
      </c>
      <c r="O246" s="338"/>
      <c r="P246" s="334">
        <f t="shared" si="2"/>
        <v>14.285714285714286</v>
      </c>
      <c r="Q246" s="338">
        <v>2</v>
      </c>
      <c r="R246" s="338"/>
      <c r="S246" s="338"/>
      <c r="T246" s="334">
        <f t="shared" si="3"/>
        <v>28.571428571428573</v>
      </c>
      <c r="U246" s="338"/>
      <c r="V246" s="338"/>
      <c r="W246" s="338"/>
      <c r="X246" s="334">
        <f t="shared" si="4"/>
        <v>0</v>
      </c>
      <c r="Y246" s="335">
        <f t="shared" si="5"/>
        <v>4.166666666666667</v>
      </c>
      <c r="Z246" s="336">
        <f t="shared" si="6"/>
        <v>28.571428571428573</v>
      </c>
    </row>
    <row r="247" spans="2:26" x14ac:dyDescent="0.25">
      <c r="B247" s="79"/>
      <c r="C247" s="86"/>
      <c r="D247" s="48"/>
      <c r="E247" s="79"/>
      <c r="F247" s="79"/>
      <c r="G247" s="156"/>
      <c r="H247" s="86"/>
      <c r="I247" s="88"/>
      <c r="J247" s="88"/>
      <c r="K247" s="88"/>
      <c r="L247" s="81"/>
      <c r="M247" s="88"/>
      <c r="N247" s="88"/>
      <c r="O247" s="88"/>
      <c r="P247" s="81"/>
      <c r="Q247" s="88"/>
      <c r="R247" s="88"/>
      <c r="S247" s="88"/>
      <c r="T247" s="81"/>
      <c r="U247" s="88"/>
      <c r="V247" s="88"/>
      <c r="W247" s="88"/>
      <c r="X247" s="81"/>
      <c r="Y247" s="162">
        <f>Y246-Y245</f>
        <v>4.1666666666666963E-2</v>
      </c>
      <c r="Z247" s="162">
        <f>Z246-Z245</f>
        <v>3.571428571428573</v>
      </c>
    </row>
    <row r="248" spans="2:26" x14ac:dyDescent="0.25">
      <c r="B248" s="79">
        <v>10</v>
      </c>
      <c r="C248" s="104" t="s">
        <v>124</v>
      </c>
      <c r="D248" s="98" t="s">
        <v>90</v>
      </c>
      <c r="E248" s="100">
        <v>10</v>
      </c>
      <c r="F248" s="100">
        <v>14</v>
      </c>
      <c r="G248" s="169">
        <f>I248+J248+K248+M248+N248+O248+Q248+R248+S248+U248+V248+W248</f>
        <v>14</v>
      </c>
      <c r="H248" s="104" t="s">
        <v>39</v>
      </c>
      <c r="I248" s="147"/>
      <c r="J248" s="147">
        <v>1</v>
      </c>
      <c r="K248" s="147">
        <v>3</v>
      </c>
      <c r="L248" s="150">
        <f t="shared" ref="L248" si="361">SUM(I248:K248)*100/G248</f>
        <v>28.571428571428573</v>
      </c>
      <c r="M248" s="147">
        <v>3</v>
      </c>
      <c r="N248" s="147">
        <v>3</v>
      </c>
      <c r="O248" s="147"/>
      <c r="P248" s="147">
        <f t="shared" ref="P248" si="362">SUM(M248:O248)*100/G248</f>
        <v>42.857142857142854</v>
      </c>
      <c r="Q248" s="147">
        <v>1</v>
      </c>
      <c r="R248" s="147">
        <v>2</v>
      </c>
      <c r="S248" s="147"/>
      <c r="T248" s="150">
        <f t="shared" ref="T248" si="363">SUM(Q248:S248)*100/G248</f>
        <v>21.428571428571427</v>
      </c>
      <c r="U248" s="147">
        <v>1</v>
      </c>
      <c r="V248" s="147"/>
      <c r="W248" s="147"/>
      <c r="X248" s="150">
        <f t="shared" ref="X248" si="364">SUM(U248:W248)*100/G248</f>
        <v>7.1428571428571432</v>
      </c>
      <c r="Y248" s="158">
        <f t="shared" ref="Y248" si="365">((1*I248)+(2*J248)+(3*K248)+(4*M248)+(5*N248)+(6*O248)+(7*Q248)+(8*R248)+(9*S248)+(10*U248)+(11*V248)+(12*W248))/G248</f>
        <v>5.0714285714285712</v>
      </c>
      <c r="Z248" s="159">
        <f t="shared" ref="Z248" si="366">T248+X248</f>
        <v>28.571428571428569</v>
      </c>
    </row>
    <row r="249" spans="2:26" x14ac:dyDescent="0.25">
      <c r="B249" s="79"/>
      <c r="C249" s="86" t="s">
        <v>72</v>
      </c>
      <c r="D249" s="48" t="s">
        <v>19</v>
      </c>
      <c r="E249" s="79">
        <v>11</v>
      </c>
      <c r="F249" s="79">
        <v>12</v>
      </c>
      <c r="G249" s="80">
        <f t="shared" si="0"/>
        <v>12</v>
      </c>
      <c r="H249" s="86" t="s">
        <v>39</v>
      </c>
      <c r="I249" s="88"/>
      <c r="J249" s="88"/>
      <c r="K249" s="88">
        <v>3</v>
      </c>
      <c r="L249" s="81">
        <f t="shared" si="1"/>
        <v>25</v>
      </c>
      <c r="M249" s="88"/>
      <c r="N249" s="88">
        <v>2</v>
      </c>
      <c r="O249" s="88">
        <v>3</v>
      </c>
      <c r="P249" s="81">
        <f t="shared" si="2"/>
        <v>41.666666666666664</v>
      </c>
      <c r="Q249" s="88">
        <v>3</v>
      </c>
      <c r="R249" s="88"/>
      <c r="S249" s="88"/>
      <c r="T249" s="81">
        <f t="shared" si="3"/>
        <v>25</v>
      </c>
      <c r="U249" s="88">
        <v>1</v>
      </c>
      <c r="V249" s="88"/>
      <c r="W249" s="88"/>
      <c r="X249" s="81">
        <f t="shared" si="4"/>
        <v>8.3333333333333339</v>
      </c>
      <c r="Y249" s="84">
        <f t="shared" si="5"/>
        <v>5.666666666666667</v>
      </c>
      <c r="Z249" s="85">
        <f t="shared" si="6"/>
        <v>33.333333333333336</v>
      </c>
    </row>
    <row r="250" spans="2:26" x14ac:dyDescent="0.25">
      <c r="B250" s="79"/>
      <c r="C250" s="86"/>
      <c r="D250" s="48"/>
      <c r="E250" s="79"/>
      <c r="F250" s="79"/>
      <c r="G250" s="156"/>
      <c r="H250" s="86"/>
      <c r="I250" s="88"/>
      <c r="J250" s="88"/>
      <c r="K250" s="88"/>
      <c r="L250" s="81"/>
      <c r="M250" s="88"/>
      <c r="N250" s="88"/>
      <c r="O250" s="88"/>
      <c r="P250" s="81"/>
      <c r="Q250" s="88"/>
      <c r="R250" s="88"/>
      <c r="S250" s="88"/>
      <c r="T250" s="81"/>
      <c r="U250" s="88"/>
      <c r="V250" s="88"/>
      <c r="W250" s="88"/>
      <c r="X250" s="81"/>
      <c r="Y250" s="162">
        <f>Y249-Y248</f>
        <v>0.59523809523809579</v>
      </c>
      <c r="Z250" s="162">
        <f>Z249-Z248</f>
        <v>4.7619047619047663</v>
      </c>
    </row>
    <row r="251" spans="2:26" x14ac:dyDescent="0.25">
      <c r="B251" s="79">
        <v>11</v>
      </c>
      <c r="C251" s="164" t="s">
        <v>72</v>
      </c>
      <c r="D251" s="98" t="s">
        <v>90</v>
      </c>
      <c r="E251" s="100">
        <v>11</v>
      </c>
      <c r="F251" s="100">
        <v>13</v>
      </c>
      <c r="G251" s="169">
        <f>I251+J251+K251+M251+N251+O251+Q251+R251+S251+U251+V251+W251</f>
        <v>13</v>
      </c>
      <c r="H251" s="104" t="s">
        <v>39</v>
      </c>
      <c r="I251" s="147"/>
      <c r="J251" s="147">
        <v>2</v>
      </c>
      <c r="K251" s="147">
        <v>1</v>
      </c>
      <c r="L251" s="150">
        <f t="shared" ref="L251" si="367">SUM(I251:K251)*100/G251</f>
        <v>23.076923076923077</v>
      </c>
      <c r="M251" s="147">
        <v>1</v>
      </c>
      <c r="N251" s="147"/>
      <c r="O251" s="147">
        <v>2</v>
      </c>
      <c r="P251" s="147">
        <f t="shared" ref="P251" si="368">SUM(M251:O251)*100/G251</f>
        <v>23.076923076923077</v>
      </c>
      <c r="Q251" s="147">
        <v>2</v>
      </c>
      <c r="R251" s="147">
        <v>2</v>
      </c>
      <c r="S251" s="147"/>
      <c r="T251" s="150">
        <f t="shared" ref="T251" si="369">SUM(Q251:S251)*100/G251</f>
        <v>30.76923076923077</v>
      </c>
      <c r="U251" s="147">
        <v>3</v>
      </c>
      <c r="V251" s="147"/>
      <c r="W251" s="147"/>
      <c r="X251" s="150">
        <f t="shared" ref="X251" si="370">SUM(U251:W251)*100/G251</f>
        <v>23.076923076923077</v>
      </c>
      <c r="Y251" s="158">
        <f t="shared" ref="Y251" si="371">((1*I251)+(2*J251)+(3*K251)+(4*M251)+(5*N251)+(6*O251)+(7*Q251)+(8*R251)+(9*S251)+(10*U251)+(11*V251)+(12*W251))/G251</f>
        <v>6.384615384615385</v>
      </c>
      <c r="Z251" s="159">
        <f t="shared" ref="Z251" si="372">T251+X251</f>
        <v>53.846153846153847</v>
      </c>
    </row>
    <row r="252" spans="2:26" x14ac:dyDescent="0.25">
      <c r="B252" s="79"/>
      <c r="C252" s="86"/>
      <c r="D252" s="48"/>
      <c r="E252" s="79"/>
      <c r="F252" s="79"/>
      <c r="G252" s="156"/>
      <c r="H252" s="86"/>
      <c r="I252" s="88"/>
      <c r="J252" s="88"/>
      <c r="K252" s="88"/>
      <c r="L252" s="81"/>
      <c r="M252" s="88"/>
      <c r="N252" s="88"/>
      <c r="O252" s="88"/>
      <c r="P252" s="81"/>
      <c r="Q252" s="88"/>
      <c r="R252" s="88"/>
      <c r="S252" s="88"/>
      <c r="T252" s="81"/>
      <c r="U252" s="88"/>
      <c r="V252" s="88"/>
      <c r="W252" s="88"/>
      <c r="X252" s="81"/>
      <c r="Y252" s="84"/>
      <c r="Z252" s="85"/>
    </row>
    <row r="253" spans="2:26" x14ac:dyDescent="0.25">
      <c r="B253" s="79"/>
      <c r="D253" s="98" t="s">
        <v>90</v>
      </c>
      <c r="E253" s="79"/>
      <c r="F253" s="79"/>
      <c r="G253" s="156"/>
      <c r="H253" s="170" t="s">
        <v>39</v>
      </c>
      <c r="I253" s="88"/>
      <c r="J253" s="88"/>
      <c r="K253" s="88"/>
      <c r="L253" s="81"/>
      <c r="M253" s="88"/>
      <c r="N253" s="88"/>
      <c r="O253" s="88"/>
      <c r="P253" s="81"/>
      <c r="Q253" s="88"/>
      <c r="R253" s="88"/>
      <c r="S253" s="88"/>
      <c r="T253" s="81"/>
      <c r="U253" s="88"/>
      <c r="V253" s="88"/>
      <c r="W253" s="88"/>
      <c r="X253" s="81"/>
      <c r="Y253" s="158">
        <f>AVERAGE(Y251,Y248,Y244,Y239,Y234,Y229,Y224,Y219,Y214,Y209)</f>
        <v>6.5791719391719399</v>
      </c>
      <c r="Z253" s="158">
        <f>AVERAGE(Z251,Z248,Z244,Z239,Z234,Z229,Z224,Z219,Z214,Z209)</f>
        <v>57.318681318681321</v>
      </c>
    </row>
    <row r="254" spans="2:26" x14ac:dyDescent="0.25">
      <c r="B254" s="79"/>
      <c r="C254" s="86"/>
      <c r="D254" s="48" t="s">
        <v>19</v>
      </c>
      <c r="E254" s="79"/>
      <c r="F254" s="79"/>
      <c r="G254" s="156"/>
      <c r="H254" s="103" t="s">
        <v>39</v>
      </c>
      <c r="I254" s="88"/>
      <c r="J254" s="88"/>
      <c r="K254" s="88"/>
      <c r="L254" s="81"/>
      <c r="M254" s="88"/>
      <c r="N254" s="88"/>
      <c r="O254" s="88"/>
      <c r="P254" s="81"/>
      <c r="Q254" s="88"/>
      <c r="R254" s="88"/>
      <c r="S254" s="88"/>
      <c r="T254" s="81"/>
      <c r="U254" s="88"/>
      <c r="V254" s="88"/>
      <c r="W254" s="88"/>
      <c r="X254" s="81"/>
      <c r="Y254" s="84">
        <f>AVERAGE(Y249,Y245,Y240,Y235,Y230,Y225,Y220,Y215,Y210,Y205)</f>
        <v>6.6219053985230456</v>
      </c>
      <c r="Z254" s="84">
        <f>AVERAGE(Z249,Z245,Z240,Z235,Z230,Z225,Z220,Z215,Z210,Z205)</f>
        <v>57.933919022154313</v>
      </c>
    </row>
    <row r="255" spans="2:26" x14ac:dyDescent="0.25">
      <c r="B255" s="79"/>
      <c r="C255" s="86"/>
      <c r="D255" s="246" t="s">
        <v>130</v>
      </c>
      <c r="E255" s="79"/>
      <c r="F255" s="79"/>
      <c r="G255" s="156"/>
      <c r="H255" s="311" t="s">
        <v>39</v>
      </c>
      <c r="I255" s="88"/>
      <c r="J255" s="88"/>
      <c r="K255" s="88"/>
      <c r="L255" s="81"/>
      <c r="M255" s="88"/>
      <c r="N255" s="88"/>
      <c r="O255" s="88"/>
      <c r="P255" s="81"/>
      <c r="Q255" s="88"/>
      <c r="R255" s="88"/>
      <c r="S255" s="88"/>
      <c r="T255" s="81"/>
      <c r="U255" s="88"/>
      <c r="V255" s="88"/>
      <c r="W255" s="88"/>
      <c r="X255" s="81"/>
      <c r="Y255" s="335">
        <f>AVERAGE(Y246,Y241,Y236,Y231,Y226,Y221,Y216,Y211,Y206,Y202)</f>
        <v>6.8430252100840336</v>
      </c>
      <c r="Z255" s="335">
        <f>AVERAGE(Z246,Z241,Z236,Z231,Z226,Z221,Z216,Z211,Z206,Z202)</f>
        <v>62.980392156862749</v>
      </c>
    </row>
    <row r="256" spans="2:26" x14ac:dyDescent="0.25">
      <c r="B256" s="79"/>
      <c r="C256" s="86"/>
      <c r="D256" s="246" t="s">
        <v>153</v>
      </c>
      <c r="E256" s="79"/>
      <c r="F256" s="79"/>
      <c r="G256" s="156"/>
      <c r="H256" s="311" t="s">
        <v>39</v>
      </c>
      <c r="I256" s="88"/>
      <c r="J256" s="88"/>
      <c r="K256" s="88"/>
      <c r="L256" s="81"/>
      <c r="M256" s="88"/>
      <c r="N256" s="88"/>
      <c r="O256" s="88"/>
      <c r="P256" s="81"/>
      <c r="Q256" s="88"/>
      <c r="R256" s="88"/>
      <c r="S256" s="88"/>
      <c r="T256" s="81"/>
      <c r="U256" s="88"/>
      <c r="V256" s="88"/>
      <c r="W256" s="88"/>
      <c r="X256" s="81"/>
      <c r="Y256" s="335">
        <f>AVERAGE(Y242,Y237,Y232,Y227,Y222,Y217,Y212,Y207,Y203,Y201)</f>
        <v>7.0848484848484841</v>
      </c>
      <c r="Z256" s="335">
        <f>AVERAGE(Z242,Z237,Z232,Z227,Z222,Z217,Z212,Z207,Z203,Z201)</f>
        <v>67.585858585858588</v>
      </c>
    </row>
    <row r="257" spans="2:26" x14ac:dyDescent="0.25">
      <c r="B257" s="79"/>
      <c r="C257" s="86"/>
      <c r="D257" s="87"/>
      <c r="E257" s="83"/>
      <c r="F257" s="31"/>
      <c r="G257" s="91"/>
      <c r="H257" s="52"/>
      <c r="I257" s="13"/>
      <c r="J257" s="13"/>
      <c r="K257" s="13"/>
      <c r="L257" s="81"/>
      <c r="M257" s="13"/>
      <c r="N257" s="13"/>
      <c r="O257" s="13"/>
      <c r="P257" s="81"/>
      <c r="Q257" s="13"/>
      <c r="R257" s="13"/>
      <c r="S257" s="13"/>
      <c r="T257" s="81"/>
      <c r="U257" s="13"/>
      <c r="V257" s="13"/>
      <c r="W257" s="13"/>
      <c r="X257" s="81"/>
      <c r="Y257" s="162">
        <f>Y256-Y255</f>
        <v>0.24182327476445042</v>
      </c>
      <c r="Z257" s="162">
        <f>Z256-Z255</f>
        <v>4.6054664289958396</v>
      </c>
    </row>
    <row r="258" spans="2:26" x14ac:dyDescent="0.25">
      <c r="B258" s="79"/>
      <c r="C258" s="164" t="s">
        <v>73</v>
      </c>
      <c r="D258" s="98" t="s">
        <v>90</v>
      </c>
      <c r="E258" s="100">
        <v>5</v>
      </c>
      <c r="F258" s="100">
        <v>15</v>
      </c>
      <c r="G258" s="80">
        <f t="shared" si="0"/>
        <v>15</v>
      </c>
      <c r="H258" s="104" t="s">
        <v>40</v>
      </c>
      <c r="I258" s="147"/>
      <c r="J258" s="147"/>
      <c r="K258" s="147">
        <v>1</v>
      </c>
      <c r="L258" s="150">
        <f>SUM(I258:K258)*100/G258</f>
        <v>6.666666666666667</v>
      </c>
      <c r="M258" s="147">
        <v>1</v>
      </c>
      <c r="N258" s="147"/>
      <c r="O258" s="147">
        <v>2</v>
      </c>
      <c r="P258" s="150">
        <f t="shared" ref="P258" si="373">SUM(M258:O258)*100/G258</f>
        <v>20</v>
      </c>
      <c r="Q258" s="147"/>
      <c r="R258" s="147">
        <v>2</v>
      </c>
      <c r="S258" s="147">
        <v>3</v>
      </c>
      <c r="T258" s="150">
        <f t="shared" ref="T258" si="374">SUM(Q258:S258)*100/G258</f>
        <v>33.333333333333336</v>
      </c>
      <c r="U258" s="147">
        <v>3</v>
      </c>
      <c r="V258" s="147">
        <v>3</v>
      </c>
      <c r="W258" s="147"/>
      <c r="X258" s="150">
        <f>SUM(U258:W258)*100/G258</f>
        <v>40</v>
      </c>
      <c r="Y258" s="158">
        <f t="shared" si="5"/>
        <v>8.3333333333333339</v>
      </c>
      <c r="Z258" s="159">
        <f t="shared" si="6"/>
        <v>73.333333333333343</v>
      </c>
    </row>
    <row r="259" spans="2:26" x14ac:dyDescent="0.25">
      <c r="B259" s="79"/>
      <c r="C259" s="86" t="s">
        <v>62</v>
      </c>
      <c r="D259" s="48" t="s">
        <v>19</v>
      </c>
      <c r="E259" s="79">
        <v>5</v>
      </c>
      <c r="F259" s="79">
        <v>14</v>
      </c>
      <c r="G259" s="80">
        <f t="shared" si="0"/>
        <v>14</v>
      </c>
      <c r="H259" s="86" t="s">
        <v>40</v>
      </c>
      <c r="I259" s="88"/>
      <c r="J259" s="88">
        <v>1</v>
      </c>
      <c r="K259" s="88">
        <v>3</v>
      </c>
      <c r="L259" s="81">
        <f t="shared" si="1"/>
        <v>28.571428571428573</v>
      </c>
      <c r="M259" s="88"/>
      <c r="N259" s="88">
        <v>2</v>
      </c>
      <c r="O259" s="88">
        <v>1</v>
      </c>
      <c r="P259" s="81">
        <f t="shared" si="2"/>
        <v>21.428571428571427</v>
      </c>
      <c r="Q259" s="88">
        <v>2</v>
      </c>
      <c r="R259" s="88">
        <v>1</v>
      </c>
      <c r="S259" s="88">
        <v>3</v>
      </c>
      <c r="T259" s="81">
        <f t="shared" si="3"/>
        <v>42.857142857142854</v>
      </c>
      <c r="U259" s="88">
        <v>1</v>
      </c>
      <c r="V259" s="88"/>
      <c r="W259" s="88"/>
      <c r="X259" s="81">
        <f t="shared" si="4"/>
        <v>7.1428571428571432</v>
      </c>
      <c r="Y259" s="84">
        <f t="shared" si="5"/>
        <v>6.1428571428571432</v>
      </c>
      <c r="Z259" s="85">
        <f t="shared" si="6"/>
        <v>50</v>
      </c>
    </row>
    <row r="260" spans="2:26" x14ac:dyDescent="0.25">
      <c r="B260" s="79"/>
      <c r="C260" s="340" t="s">
        <v>62</v>
      </c>
      <c r="D260" s="339" t="s">
        <v>130</v>
      </c>
      <c r="E260" s="337">
        <v>5</v>
      </c>
      <c r="F260" s="330">
        <v>17</v>
      </c>
      <c r="G260" s="80">
        <f>I260+J260+K260+M260+N260+O260+Q260+R260+S260+U260+V260+W260</f>
        <v>17</v>
      </c>
      <c r="H260" s="311" t="s">
        <v>40</v>
      </c>
      <c r="I260" s="328"/>
      <c r="J260" s="328"/>
      <c r="K260" s="328"/>
      <c r="L260" s="343">
        <f>SUM(I260:K260)*100/G260</f>
        <v>0</v>
      </c>
      <c r="M260" s="328"/>
      <c r="N260" s="344">
        <v>2</v>
      </c>
      <c r="O260" s="344">
        <v>1</v>
      </c>
      <c r="P260" s="343">
        <f>SUM(M260:O260)*100/G260</f>
        <v>17.647058823529413</v>
      </c>
      <c r="Q260" s="344">
        <v>6</v>
      </c>
      <c r="R260" s="344">
        <v>1</v>
      </c>
      <c r="S260" s="344">
        <v>3</v>
      </c>
      <c r="T260" s="343">
        <f>SUM(Q260:S260)*100/G260</f>
        <v>58.823529411764703</v>
      </c>
      <c r="U260" s="344">
        <v>4</v>
      </c>
      <c r="V260" s="328"/>
      <c r="W260" s="328"/>
      <c r="X260" s="343">
        <f>SUM(U260:W260)*100/G260</f>
        <v>23.529411764705884</v>
      </c>
      <c r="Y260" s="335">
        <f>((1*I260)+(2*J260)+(3*K260)+(4*M260)+(5*N260)+(6*O260)+(7*Q260)+(8*R260)+(9*S260)+(10*U260)+(11*V260)+(12*W260))/G260</f>
        <v>7.8235294117647056</v>
      </c>
      <c r="Z260" s="336">
        <f>T260+X260</f>
        <v>82.35294117647058</v>
      </c>
    </row>
    <row r="261" spans="2:26" x14ac:dyDescent="0.25">
      <c r="B261" s="79">
        <v>1</v>
      </c>
      <c r="C261" s="351" t="s">
        <v>155</v>
      </c>
      <c r="D261" s="442" t="s">
        <v>153</v>
      </c>
      <c r="E261" s="337">
        <v>5</v>
      </c>
      <c r="F261" s="330">
        <v>10</v>
      </c>
      <c r="G261" s="80">
        <f>I261+J261+K261+M261+N261+O261+Q261+R261+S261+U261+V261+W261</f>
        <v>10</v>
      </c>
      <c r="H261" s="311" t="s">
        <v>40</v>
      </c>
      <c r="I261" s="328"/>
      <c r="J261" s="328"/>
      <c r="K261" s="328">
        <v>1</v>
      </c>
      <c r="L261" s="343">
        <f>SUM(I261:K261)*100/G261</f>
        <v>10</v>
      </c>
      <c r="M261" s="328">
        <v>1</v>
      </c>
      <c r="N261" s="344"/>
      <c r="O261" s="344">
        <v>1</v>
      </c>
      <c r="P261" s="343">
        <f>SUM(M261:O261)*100/G261</f>
        <v>20</v>
      </c>
      <c r="Q261" s="344">
        <v>2</v>
      </c>
      <c r="R261" s="344"/>
      <c r="S261" s="344">
        <v>3</v>
      </c>
      <c r="T261" s="343">
        <f>SUM(Q261:S261)*100/G261</f>
        <v>50</v>
      </c>
      <c r="U261" s="344">
        <v>2</v>
      </c>
      <c r="V261" s="328"/>
      <c r="W261" s="328"/>
      <c r="X261" s="343">
        <f>SUM(U261:W261)*100/G261</f>
        <v>20</v>
      </c>
      <c r="Y261" s="335">
        <f>((1*I261)+(2*J261)+(3*K261)+(4*M261)+(5*N261)+(6*O261)+(7*Q261)+(8*R261)+(9*S261)+(10*U261)+(11*V261)+(12*W261))/G261</f>
        <v>7.4</v>
      </c>
      <c r="Z261" s="336">
        <f>T261+X261</f>
        <v>70</v>
      </c>
    </row>
    <row r="262" spans="2:26" x14ac:dyDescent="0.25">
      <c r="B262" s="79"/>
      <c r="C262" s="351" t="s">
        <v>155</v>
      </c>
      <c r="D262" s="442" t="s">
        <v>153</v>
      </c>
      <c r="E262" s="337">
        <v>7</v>
      </c>
      <c r="F262" s="330">
        <v>14</v>
      </c>
      <c r="G262" s="80">
        <f>I262+J262+K262+M262+N262+O262+Q262+R262+S262+U262+V262+W262</f>
        <v>14</v>
      </c>
      <c r="H262" s="311" t="s">
        <v>40</v>
      </c>
      <c r="I262" s="328"/>
      <c r="J262" s="328">
        <v>2</v>
      </c>
      <c r="K262" s="328">
        <v>1</v>
      </c>
      <c r="L262" s="343">
        <f>SUM(I262:K262)*100/G262</f>
        <v>21.428571428571427</v>
      </c>
      <c r="M262" s="328">
        <v>1</v>
      </c>
      <c r="N262" s="344">
        <v>3</v>
      </c>
      <c r="O262" s="344">
        <v>2</v>
      </c>
      <c r="P262" s="343">
        <f>SUM(M262:O262)*100/G262</f>
        <v>42.857142857142854</v>
      </c>
      <c r="Q262" s="344">
        <v>2</v>
      </c>
      <c r="R262" s="344">
        <v>1</v>
      </c>
      <c r="S262" s="344">
        <v>2</v>
      </c>
      <c r="T262" s="343">
        <f>SUM(Q262:S262)*100/G262</f>
        <v>35.714285714285715</v>
      </c>
      <c r="U262" s="344"/>
      <c r="V262" s="328"/>
      <c r="W262" s="328"/>
      <c r="X262" s="343">
        <f>SUM(U262:W262)*100/G262</f>
        <v>0</v>
      </c>
      <c r="Y262" s="335">
        <f>((1*I262)+(2*J262)+(3*K262)+(4*M262)+(5*N262)+(6*O262)+(7*Q262)+(8*R262)+(9*S262)+(10*U262)+(11*V262)+(12*W262))/G262</f>
        <v>5.5714285714285712</v>
      </c>
      <c r="Z262" s="336">
        <f>T262+X262</f>
        <v>35.714285714285715</v>
      </c>
    </row>
    <row r="263" spans="2:26" x14ac:dyDescent="0.25">
      <c r="B263" s="79">
        <v>2</v>
      </c>
      <c r="C263" s="331" t="s">
        <v>70</v>
      </c>
      <c r="D263" s="246" t="s">
        <v>130</v>
      </c>
      <c r="E263" s="337">
        <v>7</v>
      </c>
      <c r="F263" s="337">
        <v>14</v>
      </c>
      <c r="G263" s="80">
        <f t="shared" si="0"/>
        <v>14</v>
      </c>
      <c r="H263" s="331" t="s">
        <v>40</v>
      </c>
      <c r="I263" s="338"/>
      <c r="J263" s="338"/>
      <c r="K263" s="338"/>
      <c r="L263" s="334">
        <f t="shared" si="1"/>
        <v>0</v>
      </c>
      <c r="M263" s="338">
        <v>1</v>
      </c>
      <c r="N263" s="338">
        <v>3</v>
      </c>
      <c r="O263" s="338">
        <v>2</v>
      </c>
      <c r="P263" s="334">
        <f t="shared" si="2"/>
        <v>42.857142857142854</v>
      </c>
      <c r="Q263" s="338">
        <v>2</v>
      </c>
      <c r="R263" s="338">
        <v>1</v>
      </c>
      <c r="S263" s="338">
        <v>3</v>
      </c>
      <c r="T263" s="334">
        <f t="shared" si="3"/>
        <v>42.857142857142854</v>
      </c>
      <c r="U263" s="338">
        <v>2</v>
      </c>
      <c r="V263" s="338"/>
      <c r="W263" s="338"/>
      <c r="X263" s="334">
        <f t="shared" si="4"/>
        <v>14.285714285714286</v>
      </c>
      <c r="Y263" s="345">
        <f t="shared" si="5"/>
        <v>7.1428571428571432</v>
      </c>
      <c r="Z263" s="346">
        <f t="shared" si="6"/>
        <v>57.142857142857139</v>
      </c>
    </row>
    <row r="264" spans="2:26" x14ac:dyDescent="0.25">
      <c r="B264" s="79"/>
      <c r="C264" s="351" t="s">
        <v>155</v>
      </c>
      <c r="D264" s="246" t="s">
        <v>153</v>
      </c>
      <c r="E264" s="337">
        <v>8</v>
      </c>
      <c r="F264" s="337">
        <v>14</v>
      </c>
      <c r="G264" s="80">
        <f t="shared" si="0"/>
        <v>14</v>
      </c>
      <c r="H264" s="331" t="s">
        <v>40</v>
      </c>
      <c r="I264" s="338"/>
      <c r="J264" s="338">
        <v>2</v>
      </c>
      <c r="K264" s="338">
        <v>1</v>
      </c>
      <c r="L264" s="334">
        <f t="shared" si="1"/>
        <v>21.428571428571427</v>
      </c>
      <c r="M264" s="338">
        <v>1</v>
      </c>
      <c r="N264" s="338">
        <v>2</v>
      </c>
      <c r="O264" s="338">
        <v>1</v>
      </c>
      <c r="P264" s="334">
        <f t="shared" si="2"/>
        <v>28.571428571428573</v>
      </c>
      <c r="Q264" s="338">
        <v>2</v>
      </c>
      <c r="R264" s="338">
        <v>1</v>
      </c>
      <c r="S264" s="338">
        <v>2</v>
      </c>
      <c r="T264" s="334">
        <f t="shared" si="3"/>
        <v>35.714285714285715</v>
      </c>
      <c r="U264" s="338">
        <v>2</v>
      </c>
      <c r="V264" s="338"/>
      <c r="W264" s="338"/>
      <c r="X264" s="334">
        <f t="shared" si="4"/>
        <v>14.285714285714286</v>
      </c>
      <c r="Y264" s="345">
        <f t="shared" si="5"/>
        <v>6.2142857142857144</v>
      </c>
      <c r="Z264" s="346">
        <f t="shared" si="6"/>
        <v>50</v>
      </c>
    </row>
    <row r="265" spans="2:26" x14ac:dyDescent="0.25">
      <c r="B265" s="79"/>
      <c r="C265" s="86"/>
      <c r="D265" s="48"/>
      <c r="E265" s="79"/>
      <c r="F265" s="79"/>
      <c r="G265" s="91"/>
      <c r="H265" s="86"/>
      <c r="I265" s="88"/>
      <c r="J265" s="88"/>
      <c r="K265" s="88"/>
      <c r="L265" s="81"/>
      <c r="M265" s="88"/>
      <c r="N265" s="88"/>
      <c r="O265" s="88"/>
      <c r="P265" s="81"/>
      <c r="Q265" s="88"/>
      <c r="R265" s="88"/>
      <c r="S265" s="88"/>
      <c r="T265" s="81"/>
      <c r="U265" s="88"/>
      <c r="V265" s="88"/>
      <c r="W265" s="88"/>
      <c r="X265" s="81"/>
      <c r="Y265" s="162">
        <f>Y264-Y263</f>
        <v>-0.92857142857142883</v>
      </c>
      <c r="Z265" s="162">
        <f>Z264-Z263</f>
        <v>-7.1428571428571388</v>
      </c>
    </row>
    <row r="266" spans="2:26" x14ac:dyDescent="0.25">
      <c r="B266" s="79">
        <v>3</v>
      </c>
      <c r="C266" s="86" t="s">
        <v>70</v>
      </c>
      <c r="D266" s="48" t="s">
        <v>19</v>
      </c>
      <c r="E266" s="79">
        <v>7</v>
      </c>
      <c r="F266" s="79">
        <v>10</v>
      </c>
      <c r="G266" s="80">
        <f t="shared" si="0"/>
        <v>10</v>
      </c>
      <c r="H266" s="86" t="s">
        <v>40</v>
      </c>
      <c r="I266" s="88"/>
      <c r="J266" s="88">
        <v>2</v>
      </c>
      <c r="K266" s="88"/>
      <c r="L266" s="81">
        <f t="shared" si="1"/>
        <v>20</v>
      </c>
      <c r="M266" s="88">
        <v>3</v>
      </c>
      <c r="N266" s="88"/>
      <c r="O266" s="88">
        <v>1</v>
      </c>
      <c r="P266" s="81">
        <f t="shared" si="2"/>
        <v>40</v>
      </c>
      <c r="Q266" s="88">
        <v>1</v>
      </c>
      <c r="R266" s="88">
        <v>2</v>
      </c>
      <c r="S266" s="88">
        <v>1</v>
      </c>
      <c r="T266" s="81">
        <f t="shared" si="3"/>
        <v>40</v>
      </c>
      <c r="U266" s="88"/>
      <c r="V266" s="88"/>
      <c r="W266" s="88"/>
      <c r="X266" s="81">
        <f t="shared" si="4"/>
        <v>0</v>
      </c>
      <c r="Y266" s="84">
        <f t="shared" si="5"/>
        <v>5.4</v>
      </c>
      <c r="Z266" s="85">
        <f t="shared" si="6"/>
        <v>40</v>
      </c>
    </row>
    <row r="267" spans="2:26" x14ac:dyDescent="0.25">
      <c r="B267" s="79"/>
      <c r="C267" s="331" t="s">
        <v>73</v>
      </c>
      <c r="D267" s="246" t="s">
        <v>130</v>
      </c>
      <c r="E267" s="337">
        <v>8</v>
      </c>
      <c r="F267" s="337">
        <v>10</v>
      </c>
      <c r="G267" s="80">
        <f t="shared" si="0"/>
        <v>10</v>
      </c>
      <c r="H267" s="331" t="s">
        <v>40</v>
      </c>
      <c r="I267" s="338"/>
      <c r="J267" s="338">
        <v>1</v>
      </c>
      <c r="K267" s="338">
        <v>3</v>
      </c>
      <c r="L267" s="334">
        <f t="shared" si="1"/>
        <v>40</v>
      </c>
      <c r="M267" s="338">
        <v>1</v>
      </c>
      <c r="N267" s="338">
        <v>1</v>
      </c>
      <c r="O267" s="338"/>
      <c r="P267" s="334">
        <f t="shared" si="2"/>
        <v>20</v>
      </c>
      <c r="Q267" s="338"/>
      <c r="R267" s="338">
        <v>1</v>
      </c>
      <c r="S267" s="338">
        <v>2</v>
      </c>
      <c r="T267" s="334">
        <f t="shared" si="3"/>
        <v>30</v>
      </c>
      <c r="U267" s="338">
        <v>1</v>
      </c>
      <c r="V267" s="338"/>
      <c r="W267" s="338"/>
      <c r="X267" s="334">
        <f t="shared" si="4"/>
        <v>10</v>
      </c>
      <c r="Y267" s="335">
        <f t="shared" si="5"/>
        <v>5.6</v>
      </c>
      <c r="Z267" s="336">
        <f t="shared" si="6"/>
        <v>40</v>
      </c>
    </row>
    <row r="268" spans="2:26" x14ac:dyDescent="0.25">
      <c r="B268" s="79"/>
      <c r="C268" s="351" t="s">
        <v>155</v>
      </c>
      <c r="D268" s="246" t="s">
        <v>153</v>
      </c>
      <c r="E268" s="337">
        <v>9</v>
      </c>
      <c r="F268" s="337">
        <v>10</v>
      </c>
      <c r="G268" s="80">
        <f t="shared" ref="G268" si="375">I268+J268+K268+M268+N268+O268+Q268+R268+S268+U268+V268+W268</f>
        <v>10</v>
      </c>
      <c r="H268" s="331" t="s">
        <v>40</v>
      </c>
      <c r="I268" s="338"/>
      <c r="J268" s="338"/>
      <c r="K268" s="338">
        <v>5</v>
      </c>
      <c r="L268" s="334">
        <f t="shared" ref="L268" si="376">SUM(I268:K268)*100/F268</f>
        <v>50</v>
      </c>
      <c r="M268" s="338"/>
      <c r="N268" s="338">
        <v>1</v>
      </c>
      <c r="O268" s="338">
        <v>1</v>
      </c>
      <c r="P268" s="334">
        <f t="shared" ref="P268" si="377">SUM(M268:O268)*100/F268</f>
        <v>20</v>
      </c>
      <c r="Q268" s="338">
        <v>1</v>
      </c>
      <c r="R268" s="338">
        <v>2</v>
      </c>
      <c r="S268" s="338"/>
      <c r="T268" s="334">
        <f t="shared" ref="T268" si="378">SUM(Q268:S268)*100/F268</f>
        <v>30</v>
      </c>
      <c r="U268" s="338"/>
      <c r="V268" s="338"/>
      <c r="W268" s="338"/>
      <c r="X268" s="334">
        <f t="shared" ref="X268" si="379">SUM(U268:W268)*100/F268</f>
        <v>0</v>
      </c>
      <c r="Y268" s="335">
        <f t="shared" ref="Y268" si="380">((1*I268)+(2*J268)+(3*K268)+(4*M268)+(5*N268)+(6*O268)+(7*Q268)+(8*R268)+(9*S268)+(10*U268)+(11*V268)+(12*W268))/G268</f>
        <v>4.9000000000000004</v>
      </c>
      <c r="Z268" s="336">
        <f t="shared" ref="Z268" si="381">T268+X268</f>
        <v>30</v>
      </c>
    </row>
    <row r="269" spans="2:26" x14ac:dyDescent="0.25">
      <c r="B269" s="79"/>
      <c r="C269" s="92"/>
      <c r="D269" s="48"/>
      <c r="E269" s="79"/>
      <c r="F269" s="79"/>
      <c r="G269" s="91"/>
      <c r="H269" s="86"/>
      <c r="I269" s="88"/>
      <c r="J269" s="88"/>
      <c r="K269" s="88"/>
      <c r="L269" s="81"/>
      <c r="M269" s="88"/>
      <c r="N269" s="88"/>
      <c r="O269" s="88"/>
      <c r="P269" s="81"/>
      <c r="Q269" s="88"/>
      <c r="R269" s="88"/>
      <c r="S269" s="88"/>
      <c r="T269" s="81"/>
      <c r="U269" s="88"/>
      <c r="V269" s="88"/>
      <c r="W269" s="88"/>
      <c r="X269" s="81"/>
      <c r="Y269" s="162">
        <f>Y268-Y267</f>
        <v>-0.69999999999999929</v>
      </c>
      <c r="Z269" s="162">
        <f>Z268-Z267</f>
        <v>-10</v>
      </c>
    </row>
    <row r="270" spans="2:26" x14ac:dyDescent="0.25">
      <c r="B270" s="79">
        <v>4</v>
      </c>
      <c r="C270" s="164" t="s">
        <v>73</v>
      </c>
      <c r="D270" s="98" t="s">
        <v>90</v>
      </c>
      <c r="E270" s="100">
        <v>7</v>
      </c>
      <c r="F270" s="129">
        <v>11</v>
      </c>
      <c r="G270" s="80">
        <f t="shared" si="0"/>
        <v>11</v>
      </c>
      <c r="H270" s="104" t="s">
        <v>40</v>
      </c>
      <c r="I270" s="147"/>
      <c r="J270" s="147"/>
      <c r="K270" s="147"/>
      <c r="L270" s="150">
        <f t="shared" ref="L270" si="382">SUM(I270:K270)*100/G270</f>
        <v>0</v>
      </c>
      <c r="M270" s="147"/>
      <c r="N270" s="147">
        <v>1</v>
      </c>
      <c r="O270" s="147">
        <v>2</v>
      </c>
      <c r="P270" s="150">
        <f t="shared" ref="P270" si="383">SUM(M270:O270)*100/G270</f>
        <v>27.272727272727273</v>
      </c>
      <c r="Q270" s="147"/>
      <c r="R270" s="147">
        <v>2</v>
      </c>
      <c r="S270" s="147">
        <v>2</v>
      </c>
      <c r="T270" s="150">
        <f t="shared" ref="T270" si="384">SUM(Q270:S270)*100/G270</f>
        <v>36.363636363636367</v>
      </c>
      <c r="U270" s="147">
        <v>3</v>
      </c>
      <c r="V270" s="147">
        <v>1</v>
      </c>
      <c r="W270" s="147"/>
      <c r="X270" s="150">
        <f t="shared" ref="X270" si="385">SUM(U270:W270)*100/G270</f>
        <v>36.363636363636367</v>
      </c>
      <c r="Y270" s="158">
        <f t="shared" ref="Y270" si="386">((1*I270)+(2*J270)+(3*K270)+(4*M270)+(5*N270)+(6*O270)+(7*Q270)+(8*R270)+(9*S270)+(10*U270)+(11*V270)+(12*W270))/G270</f>
        <v>8.3636363636363633</v>
      </c>
      <c r="Z270" s="159">
        <f t="shared" ref="Z270" si="387">T270+X270</f>
        <v>72.727272727272734</v>
      </c>
    </row>
    <row r="271" spans="2:26" x14ac:dyDescent="0.25">
      <c r="B271" s="79"/>
      <c r="C271" s="86" t="s">
        <v>73</v>
      </c>
      <c r="D271" s="48" t="s">
        <v>19</v>
      </c>
      <c r="E271" s="79">
        <v>8</v>
      </c>
      <c r="F271" s="90">
        <v>12</v>
      </c>
      <c r="G271" s="80">
        <f t="shared" si="0"/>
        <v>12</v>
      </c>
      <c r="H271" s="86" t="s">
        <v>40</v>
      </c>
      <c r="I271" s="88"/>
      <c r="J271" s="88"/>
      <c r="K271" s="88"/>
      <c r="L271" s="81">
        <f t="shared" si="1"/>
        <v>0</v>
      </c>
      <c r="M271" s="88">
        <v>1</v>
      </c>
      <c r="N271" s="88">
        <v>2</v>
      </c>
      <c r="O271" s="88"/>
      <c r="P271" s="81">
        <f t="shared" si="2"/>
        <v>25</v>
      </c>
      <c r="Q271" s="88">
        <v>2</v>
      </c>
      <c r="R271" s="88">
        <v>2</v>
      </c>
      <c r="S271" s="88">
        <v>1</v>
      </c>
      <c r="T271" s="81">
        <f t="shared" si="3"/>
        <v>41.666666666666664</v>
      </c>
      <c r="U271" s="88">
        <v>3</v>
      </c>
      <c r="V271" s="88">
        <v>1</v>
      </c>
      <c r="W271" s="88"/>
      <c r="X271" s="81">
        <f t="shared" si="4"/>
        <v>33.333333333333336</v>
      </c>
      <c r="Y271" s="84">
        <f t="shared" si="5"/>
        <v>7.833333333333333</v>
      </c>
      <c r="Z271" s="85">
        <f t="shared" si="6"/>
        <v>75</v>
      </c>
    </row>
    <row r="272" spans="2:26" x14ac:dyDescent="0.25">
      <c r="B272" s="79"/>
      <c r="C272" s="331" t="s">
        <v>73</v>
      </c>
      <c r="D272" s="246" t="s">
        <v>130</v>
      </c>
      <c r="E272" s="337">
        <v>9</v>
      </c>
      <c r="F272" s="342">
        <v>12</v>
      </c>
      <c r="G272" s="80">
        <f t="shared" si="0"/>
        <v>12</v>
      </c>
      <c r="H272" s="331" t="s">
        <v>40</v>
      </c>
      <c r="I272" s="338"/>
      <c r="J272" s="338"/>
      <c r="K272" s="338"/>
      <c r="L272" s="334">
        <f t="shared" si="1"/>
        <v>0</v>
      </c>
      <c r="M272" s="338">
        <v>1</v>
      </c>
      <c r="N272" s="338"/>
      <c r="O272" s="338"/>
      <c r="P272" s="334">
        <f t="shared" si="2"/>
        <v>8.3333333333333339</v>
      </c>
      <c r="Q272" s="338">
        <v>2</v>
      </c>
      <c r="R272" s="338">
        <v>5</v>
      </c>
      <c r="S272" s="338">
        <v>1</v>
      </c>
      <c r="T272" s="334">
        <f t="shared" si="3"/>
        <v>66.666666666666671</v>
      </c>
      <c r="U272" s="338">
        <v>2</v>
      </c>
      <c r="V272" s="338">
        <v>1</v>
      </c>
      <c r="W272" s="338"/>
      <c r="X272" s="334">
        <f t="shared" si="4"/>
        <v>25</v>
      </c>
      <c r="Y272" s="335">
        <f t="shared" si="5"/>
        <v>8.1666666666666661</v>
      </c>
      <c r="Z272" s="336">
        <f t="shared" si="6"/>
        <v>91.666666666666671</v>
      </c>
    </row>
    <row r="273" spans="2:26" x14ac:dyDescent="0.25">
      <c r="B273" s="79"/>
      <c r="C273" s="351" t="s">
        <v>155</v>
      </c>
      <c r="D273" s="246" t="s">
        <v>153</v>
      </c>
      <c r="E273" s="337">
        <v>10</v>
      </c>
      <c r="F273" s="342">
        <v>11</v>
      </c>
      <c r="G273" s="80">
        <f t="shared" ref="G273" si="388">I273+J273+K273+M273+N273+O273+Q273+R273+S273+U273+V273+W273</f>
        <v>11</v>
      </c>
      <c r="H273" s="331" t="s">
        <v>40</v>
      </c>
      <c r="I273" s="338"/>
      <c r="J273" s="338"/>
      <c r="K273" s="338"/>
      <c r="L273" s="334">
        <f t="shared" ref="L273" si="389">SUM(I273:K273)*100/F273</f>
        <v>0</v>
      </c>
      <c r="M273" s="338"/>
      <c r="N273" s="338">
        <v>2</v>
      </c>
      <c r="O273" s="338"/>
      <c r="P273" s="334">
        <f t="shared" ref="P273" si="390">SUM(M273:O273)*100/F273</f>
        <v>18.181818181818183</v>
      </c>
      <c r="Q273" s="338">
        <v>4</v>
      </c>
      <c r="R273" s="338">
        <v>3</v>
      </c>
      <c r="S273" s="338">
        <v>1</v>
      </c>
      <c r="T273" s="334">
        <f t="shared" ref="T273" si="391">SUM(Q273:S273)*100/F273</f>
        <v>72.727272727272734</v>
      </c>
      <c r="U273" s="338"/>
      <c r="V273" s="338">
        <v>1</v>
      </c>
      <c r="W273" s="338"/>
      <c r="X273" s="334">
        <f t="shared" ref="X273" si="392">SUM(U273:W273)*100/F273</f>
        <v>9.0909090909090917</v>
      </c>
      <c r="Y273" s="335">
        <f t="shared" ref="Y273" si="393">((1*I273)+(2*J273)+(3*K273)+(4*M273)+(5*N273)+(6*O273)+(7*Q273)+(8*R273)+(9*S273)+(10*U273)+(11*V273)+(12*W273))/G273</f>
        <v>7.4545454545454541</v>
      </c>
      <c r="Z273" s="336">
        <f t="shared" ref="Z273" si="394">T273+X273</f>
        <v>81.818181818181827</v>
      </c>
    </row>
    <row r="274" spans="2:26" x14ac:dyDescent="0.25">
      <c r="B274" s="79"/>
      <c r="C274" s="86"/>
      <c r="D274" s="48"/>
      <c r="E274" s="79"/>
      <c r="F274" s="90"/>
      <c r="G274" s="156"/>
      <c r="H274" s="86"/>
      <c r="I274" s="88"/>
      <c r="J274" s="88"/>
      <c r="K274" s="88"/>
      <c r="L274" s="81"/>
      <c r="M274" s="88"/>
      <c r="N274" s="88"/>
      <c r="O274" s="88"/>
      <c r="P274" s="81"/>
      <c r="Q274" s="88"/>
      <c r="R274" s="88"/>
      <c r="S274" s="88"/>
      <c r="T274" s="81"/>
      <c r="U274" s="88"/>
      <c r="V274" s="88"/>
      <c r="W274" s="88"/>
      <c r="X274" s="81"/>
      <c r="Y274" s="162">
        <f>Y273-Y272</f>
        <v>-0.71212121212121193</v>
      </c>
      <c r="Z274" s="162">
        <f>Z273-Z272</f>
        <v>-9.8484848484848442</v>
      </c>
    </row>
    <row r="275" spans="2:26" x14ac:dyDescent="0.25">
      <c r="B275" s="79">
        <v>5</v>
      </c>
      <c r="C275" s="164" t="s">
        <v>73</v>
      </c>
      <c r="D275" s="98" t="s">
        <v>90</v>
      </c>
      <c r="E275" s="100">
        <v>8</v>
      </c>
      <c r="F275" s="166">
        <v>11</v>
      </c>
      <c r="G275" s="80">
        <f t="shared" si="0"/>
        <v>11</v>
      </c>
      <c r="H275" s="104" t="s">
        <v>40</v>
      </c>
      <c r="I275" s="147"/>
      <c r="J275" s="147"/>
      <c r="K275" s="147">
        <v>2</v>
      </c>
      <c r="L275" s="150">
        <f t="shared" ref="L275" si="395">SUM(I275:K275)*100/G275</f>
        <v>18.181818181818183</v>
      </c>
      <c r="M275" s="147"/>
      <c r="N275" s="147">
        <v>1</v>
      </c>
      <c r="O275" s="147">
        <v>1</v>
      </c>
      <c r="P275" s="150">
        <f t="shared" ref="P275" si="396">SUM(M275:O275)*100/G275</f>
        <v>18.181818181818183</v>
      </c>
      <c r="Q275" s="147">
        <v>2</v>
      </c>
      <c r="R275" s="147">
        <v>1</v>
      </c>
      <c r="S275" s="147">
        <v>2</v>
      </c>
      <c r="T275" s="150">
        <f t="shared" ref="T275" si="397">SUM(Q275:S275)*100/G275</f>
        <v>45.454545454545453</v>
      </c>
      <c r="U275" s="147">
        <v>1</v>
      </c>
      <c r="V275" s="147">
        <v>1</v>
      </c>
      <c r="W275" s="147"/>
      <c r="X275" s="150">
        <f t="shared" ref="X275" si="398">SUM(U275:W275)*100/G275</f>
        <v>18.181818181818183</v>
      </c>
      <c r="Y275" s="158">
        <f t="shared" ref="Y275" si="399">((1*I275)+(2*J275)+(3*K275)+(4*M275)+(5*N275)+(6*O275)+(7*Q275)+(8*R275)+(9*S275)+(10*U275)+(11*V275)+(12*W275))/G275</f>
        <v>7.0909090909090908</v>
      </c>
      <c r="Z275" s="159">
        <f t="shared" ref="Z275" si="400">T275+X275</f>
        <v>63.63636363636364</v>
      </c>
    </row>
    <row r="276" spans="2:26" x14ac:dyDescent="0.25">
      <c r="B276" s="79"/>
      <c r="C276" s="86" t="s">
        <v>73</v>
      </c>
      <c r="D276" s="48" t="s">
        <v>19</v>
      </c>
      <c r="E276" s="79">
        <v>9</v>
      </c>
      <c r="F276" s="79">
        <v>11</v>
      </c>
      <c r="G276" s="80">
        <f t="shared" si="0"/>
        <v>11</v>
      </c>
      <c r="H276" s="86" t="s">
        <v>40</v>
      </c>
      <c r="I276" s="88"/>
      <c r="J276" s="88"/>
      <c r="K276" s="88">
        <v>1</v>
      </c>
      <c r="L276" s="81">
        <f t="shared" si="1"/>
        <v>9.0909090909090917</v>
      </c>
      <c r="M276" s="88">
        <v>1</v>
      </c>
      <c r="N276" s="88"/>
      <c r="O276" s="88">
        <v>1</v>
      </c>
      <c r="P276" s="81">
        <f t="shared" si="2"/>
        <v>18.181818181818183</v>
      </c>
      <c r="Q276" s="88">
        <v>2</v>
      </c>
      <c r="R276" s="88">
        <v>3</v>
      </c>
      <c r="S276" s="88">
        <v>1</v>
      </c>
      <c r="T276" s="81">
        <f t="shared" si="3"/>
        <v>54.545454545454547</v>
      </c>
      <c r="U276" s="88">
        <v>1</v>
      </c>
      <c r="V276" s="88">
        <v>1</v>
      </c>
      <c r="W276" s="88"/>
      <c r="X276" s="81">
        <f t="shared" si="4"/>
        <v>18.181818181818183</v>
      </c>
      <c r="Y276" s="84">
        <f t="shared" si="5"/>
        <v>7.3636363636363633</v>
      </c>
      <c r="Z276" s="85">
        <f t="shared" si="6"/>
        <v>72.727272727272734</v>
      </c>
    </row>
    <row r="277" spans="2:26" x14ac:dyDescent="0.25">
      <c r="B277" s="79"/>
      <c r="C277" s="331" t="s">
        <v>73</v>
      </c>
      <c r="D277" s="246" t="s">
        <v>130</v>
      </c>
      <c r="E277" s="337">
        <v>10</v>
      </c>
      <c r="F277" s="337">
        <v>10</v>
      </c>
      <c r="G277" s="80">
        <f t="shared" si="0"/>
        <v>10</v>
      </c>
      <c r="H277" s="331" t="s">
        <v>40</v>
      </c>
      <c r="I277" s="338"/>
      <c r="J277" s="338"/>
      <c r="K277" s="338">
        <v>1</v>
      </c>
      <c r="L277" s="334">
        <f t="shared" si="1"/>
        <v>10</v>
      </c>
      <c r="M277" s="338"/>
      <c r="N277" s="338">
        <v>1</v>
      </c>
      <c r="O277" s="338">
        <v>1</v>
      </c>
      <c r="P277" s="334">
        <f t="shared" si="2"/>
        <v>20</v>
      </c>
      <c r="Q277" s="338">
        <v>2</v>
      </c>
      <c r="R277" s="338">
        <v>1</v>
      </c>
      <c r="S277" s="338">
        <v>1</v>
      </c>
      <c r="T277" s="334">
        <f t="shared" si="3"/>
        <v>40</v>
      </c>
      <c r="U277" s="338">
        <v>2</v>
      </c>
      <c r="V277" s="338">
        <v>1</v>
      </c>
      <c r="W277" s="338"/>
      <c r="X277" s="334">
        <f t="shared" si="4"/>
        <v>30</v>
      </c>
      <c r="Y277" s="335">
        <f t="shared" si="5"/>
        <v>7.6</v>
      </c>
      <c r="Z277" s="336">
        <f t="shared" si="6"/>
        <v>70</v>
      </c>
    </row>
    <row r="278" spans="2:26" x14ac:dyDescent="0.25">
      <c r="B278" s="79"/>
      <c r="C278" s="351" t="s">
        <v>155</v>
      </c>
      <c r="D278" s="246" t="s">
        <v>153</v>
      </c>
      <c r="E278" s="337">
        <v>11</v>
      </c>
      <c r="F278" s="337">
        <v>10</v>
      </c>
      <c r="G278" s="80">
        <f t="shared" ref="G278" si="401">I278+J278+K278+M278+N278+O278+Q278+R278+S278+U278+V278+W278</f>
        <v>10</v>
      </c>
      <c r="H278" s="331" t="s">
        <v>40</v>
      </c>
      <c r="I278" s="338"/>
      <c r="J278" s="338"/>
      <c r="K278" s="338">
        <v>1</v>
      </c>
      <c r="L278" s="334">
        <f t="shared" ref="L278" si="402">SUM(I278:K278)*100/F278</f>
        <v>10</v>
      </c>
      <c r="M278" s="338">
        <v>1</v>
      </c>
      <c r="N278" s="338">
        <v>1</v>
      </c>
      <c r="O278" s="338"/>
      <c r="P278" s="334">
        <f t="shared" ref="P278" si="403">SUM(M278:O278)*100/F278</f>
        <v>20</v>
      </c>
      <c r="Q278" s="338"/>
      <c r="R278" s="338">
        <v>4</v>
      </c>
      <c r="S278" s="338"/>
      <c r="T278" s="334">
        <f t="shared" ref="T278" si="404">SUM(Q278:S278)*100/F278</f>
        <v>40</v>
      </c>
      <c r="U278" s="338">
        <v>3</v>
      </c>
      <c r="V278" s="338"/>
      <c r="W278" s="338"/>
      <c r="X278" s="334">
        <f t="shared" ref="X278" si="405">SUM(U278:W278)*100/F278</f>
        <v>30</v>
      </c>
      <c r="Y278" s="335">
        <f t="shared" ref="Y278" si="406">((1*I278)+(2*J278)+(3*K278)+(4*M278)+(5*N278)+(6*O278)+(7*Q278)+(8*R278)+(9*S278)+(10*U278)+(11*V278)+(12*W278))/G278</f>
        <v>7.4</v>
      </c>
      <c r="Z278" s="336">
        <f t="shared" ref="Z278" si="407">T278+X278</f>
        <v>70</v>
      </c>
    </row>
    <row r="279" spans="2:26" x14ac:dyDescent="0.25">
      <c r="B279" s="79"/>
      <c r="C279" s="86"/>
      <c r="D279" s="48"/>
      <c r="E279" s="79"/>
      <c r="F279" s="79"/>
      <c r="G279" s="156"/>
      <c r="H279" s="86"/>
      <c r="I279" s="88"/>
      <c r="J279" s="88"/>
      <c r="K279" s="88"/>
      <c r="L279" s="81"/>
      <c r="M279" s="88"/>
      <c r="N279" s="88"/>
      <c r="O279" s="88"/>
      <c r="P279" s="81"/>
      <c r="Q279" s="88"/>
      <c r="R279" s="88"/>
      <c r="S279" s="88"/>
      <c r="T279" s="81"/>
      <c r="U279" s="88"/>
      <c r="V279" s="88"/>
      <c r="W279" s="88"/>
      <c r="X279" s="81"/>
      <c r="Y279" s="162">
        <f>Y278-Y277</f>
        <v>-0.19999999999999929</v>
      </c>
      <c r="Z279" s="162">
        <f>Z278-Z277</f>
        <v>0</v>
      </c>
    </row>
    <row r="280" spans="2:26" x14ac:dyDescent="0.25">
      <c r="B280" s="79"/>
      <c r="C280" s="164" t="s">
        <v>73</v>
      </c>
      <c r="D280" s="98" t="s">
        <v>90</v>
      </c>
      <c r="E280" s="100">
        <v>9</v>
      </c>
      <c r="F280" s="100">
        <v>13</v>
      </c>
      <c r="G280" s="80">
        <f t="shared" si="0"/>
        <v>13</v>
      </c>
      <c r="H280" s="104" t="s">
        <v>40</v>
      </c>
      <c r="I280" s="147"/>
      <c r="J280" s="147">
        <v>3</v>
      </c>
      <c r="K280" s="147">
        <v>2</v>
      </c>
      <c r="L280" s="150">
        <f t="shared" ref="L280" si="408">SUM(I280:K280)*100/G280</f>
        <v>38.46153846153846</v>
      </c>
      <c r="M280" s="147">
        <v>1</v>
      </c>
      <c r="N280" s="147">
        <v>2</v>
      </c>
      <c r="O280" s="147">
        <v>1</v>
      </c>
      <c r="P280" s="150">
        <f t="shared" ref="P280" si="409">SUM(M280:O280)*100/G280</f>
        <v>30.76923076923077</v>
      </c>
      <c r="Q280" s="147"/>
      <c r="R280" s="147">
        <v>3</v>
      </c>
      <c r="S280" s="147"/>
      <c r="T280" s="150">
        <f t="shared" ref="T280" si="410">SUM(Q280:S280)*100/G280</f>
        <v>23.076923076923077</v>
      </c>
      <c r="U280" s="147">
        <v>1</v>
      </c>
      <c r="V280" s="147"/>
      <c r="W280" s="147"/>
      <c r="X280" s="150">
        <f t="shared" ref="X280" si="411">SUM(U280:W280)*100/G280</f>
        <v>7.6923076923076925</v>
      </c>
      <c r="Y280" s="158">
        <f t="shared" ref="Y280" si="412">((1*I280)+(2*J280)+(3*K280)+(4*M280)+(5*N280)+(6*O280)+(7*Q280)+(8*R280)+(9*S280)+(10*U280)+(11*V280)+(12*W280))/G280</f>
        <v>5.0769230769230766</v>
      </c>
      <c r="Z280" s="159">
        <f t="shared" ref="Z280" si="413">T280+X280</f>
        <v>30.76923076923077</v>
      </c>
    </row>
    <row r="281" spans="2:26" x14ac:dyDescent="0.25">
      <c r="B281" s="79"/>
      <c r="C281" s="86" t="s">
        <v>73</v>
      </c>
      <c r="D281" s="48" t="s">
        <v>19</v>
      </c>
      <c r="E281" s="79">
        <v>10</v>
      </c>
      <c r="F281" s="79">
        <v>8</v>
      </c>
      <c r="G281" s="80">
        <f t="shared" si="0"/>
        <v>8</v>
      </c>
      <c r="H281" s="86" t="s">
        <v>40</v>
      </c>
      <c r="I281" s="88"/>
      <c r="J281" s="88"/>
      <c r="K281" s="88">
        <v>4</v>
      </c>
      <c r="L281" s="81">
        <f t="shared" si="1"/>
        <v>50</v>
      </c>
      <c r="M281" s="88">
        <v>1</v>
      </c>
      <c r="N281" s="88">
        <v>1</v>
      </c>
      <c r="O281" s="88"/>
      <c r="P281" s="81">
        <f t="shared" si="2"/>
        <v>25</v>
      </c>
      <c r="Q281" s="88">
        <v>2</v>
      </c>
      <c r="R281" s="88"/>
      <c r="S281" s="88"/>
      <c r="T281" s="81">
        <f t="shared" si="3"/>
        <v>25</v>
      </c>
      <c r="U281" s="88"/>
      <c r="V281" s="88"/>
      <c r="W281" s="88"/>
      <c r="X281" s="81">
        <f t="shared" si="4"/>
        <v>0</v>
      </c>
      <c r="Y281" s="84">
        <f t="shared" si="5"/>
        <v>4.375</v>
      </c>
      <c r="Z281" s="85">
        <f t="shared" si="6"/>
        <v>25</v>
      </c>
    </row>
    <row r="282" spans="2:26" x14ac:dyDescent="0.25">
      <c r="B282" s="79"/>
      <c r="C282" s="331" t="s">
        <v>73</v>
      </c>
      <c r="D282" s="246" t="s">
        <v>130</v>
      </c>
      <c r="E282" s="337">
        <v>11</v>
      </c>
      <c r="F282" s="337">
        <v>7</v>
      </c>
      <c r="G282" s="80">
        <f t="shared" si="0"/>
        <v>7</v>
      </c>
      <c r="H282" s="331" t="s">
        <v>40</v>
      </c>
      <c r="I282" s="338"/>
      <c r="J282" s="338">
        <v>2</v>
      </c>
      <c r="K282" s="338"/>
      <c r="L282" s="334">
        <f t="shared" si="1"/>
        <v>28.571428571428573</v>
      </c>
      <c r="M282" s="338">
        <v>2</v>
      </c>
      <c r="N282" s="338"/>
      <c r="O282" s="338">
        <v>1</v>
      </c>
      <c r="P282" s="334">
        <f t="shared" si="2"/>
        <v>42.857142857142854</v>
      </c>
      <c r="Q282" s="338">
        <v>2</v>
      </c>
      <c r="R282" s="338"/>
      <c r="S282" s="338"/>
      <c r="T282" s="334">
        <f t="shared" si="3"/>
        <v>28.571428571428573</v>
      </c>
      <c r="U282" s="338"/>
      <c r="V282" s="338"/>
      <c r="W282" s="338"/>
      <c r="X282" s="334">
        <f t="shared" si="4"/>
        <v>0</v>
      </c>
      <c r="Y282" s="335">
        <f t="shared" si="5"/>
        <v>4.5714285714285712</v>
      </c>
      <c r="Z282" s="336">
        <f t="shared" si="6"/>
        <v>28.571428571428573</v>
      </c>
    </row>
    <row r="283" spans="2:26" x14ac:dyDescent="0.25">
      <c r="B283" s="79"/>
      <c r="C283" s="86"/>
      <c r="D283" s="48"/>
      <c r="E283" s="79"/>
      <c r="F283" s="79"/>
      <c r="G283" s="156"/>
      <c r="H283" s="86"/>
      <c r="I283" s="88"/>
      <c r="J283" s="88"/>
      <c r="K283" s="88"/>
      <c r="L283" s="81"/>
      <c r="M283" s="88"/>
      <c r="N283" s="88"/>
      <c r="O283" s="88"/>
      <c r="P283" s="81"/>
      <c r="Q283" s="88"/>
      <c r="R283" s="88"/>
      <c r="S283" s="88"/>
      <c r="T283" s="81"/>
      <c r="U283" s="88"/>
      <c r="V283" s="88"/>
      <c r="W283" s="88"/>
      <c r="X283" s="81"/>
      <c r="Y283" s="162">
        <f>Y282-Y281</f>
        <v>0.19642857142857117</v>
      </c>
      <c r="Z283" s="162">
        <f>Z282-Z281</f>
        <v>3.571428571428573</v>
      </c>
    </row>
    <row r="284" spans="2:26" x14ac:dyDescent="0.25">
      <c r="B284" s="79"/>
      <c r="C284" s="164" t="s">
        <v>73</v>
      </c>
      <c r="D284" s="98" t="s">
        <v>90</v>
      </c>
      <c r="E284" s="100">
        <v>10</v>
      </c>
      <c r="F284" s="100">
        <v>14</v>
      </c>
      <c r="G284" s="80">
        <f t="shared" si="0"/>
        <v>14</v>
      </c>
      <c r="H284" s="104" t="s">
        <v>40</v>
      </c>
      <c r="I284" s="147"/>
      <c r="J284" s="147">
        <v>2</v>
      </c>
      <c r="K284" s="147">
        <v>1</v>
      </c>
      <c r="L284" s="150">
        <f t="shared" ref="L284" si="414">SUM(I284:K284)*100/G284</f>
        <v>21.428571428571427</v>
      </c>
      <c r="M284" s="147">
        <v>1</v>
      </c>
      <c r="N284" s="147">
        <v>2</v>
      </c>
      <c r="O284" s="147">
        <v>2</v>
      </c>
      <c r="P284" s="150">
        <f t="shared" ref="P284" si="415">SUM(M284:O284)*100/G284</f>
        <v>35.714285714285715</v>
      </c>
      <c r="Q284" s="147">
        <v>1</v>
      </c>
      <c r="R284" s="147">
        <v>3</v>
      </c>
      <c r="S284" s="147"/>
      <c r="T284" s="150">
        <f t="shared" ref="T284" si="416">SUM(Q284:S284)*100/G284</f>
        <v>28.571428571428573</v>
      </c>
      <c r="U284" s="147">
        <v>1</v>
      </c>
      <c r="V284" s="147">
        <v>1</v>
      </c>
      <c r="W284" s="147"/>
      <c r="X284" s="150">
        <f t="shared" ref="X284" si="417">SUM(U284:W284)*100/G284</f>
        <v>14.285714285714286</v>
      </c>
      <c r="Y284" s="158">
        <f t="shared" ref="Y284" si="418">((1*I284)+(2*J284)+(3*K284)+(4*M284)+(5*N284)+(6*O284)+(7*Q284)+(8*R284)+(9*S284)+(10*U284)+(11*V284)+(12*W284))/G284</f>
        <v>6.0714285714285712</v>
      </c>
      <c r="Z284" s="159">
        <f t="shared" ref="Z284" si="419">T284+X284</f>
        <v>42.857142857142861</v>
      </c>
    </row>
    <row r="285" spans="2:26" x14ac:dyDescent="0.25">
      <c r="B285" s="79"/>
      <c r="C285" s="86" t="s">
        <v>73</v>
      </c>
      <c r="D285" s="48" t="s">
        <v>19</v>
      </c>
      <c r="E285" s="79">
        <v>11</v>
      </c>
      <c r="F285" s="79">
        <v>12</v>
      </c>
      <c r="G285" s="80">
        <f t="shared" si="0"/>
        <v>12</v>
      </c>
      <c r="H285" s="86" t="s">
        <v>40</v>
      </c>
      <c r="I285" s="88"/>
      <c r="J285" s="88"/>
      <c r="K285" s="88"/>
      <c r="L285" s="81">
        <f t="shared" si="1"/>
        <v>0</v>
      </c>
      <c r="M285" s="88">
        <v>2</v>
      </c>
      <c r="N285" s="88">
        <v>2</v>
      </c>
      <c r="O285" s="88">
        <v>2</v>
      </c>
      <c r="P285" s="81">
        <f t="shared" si="2"/>
        <v>50</v>
      </c>
      <c r="Q285" s="88"/>
      <c r="R285" s="88"/>
      <c r="S285" s="88">
        <v>3</v>
      </c>
      <c r="T285" s="81">
        <f t="shared" si="3"/>
        <v>25</v>
      </c>
      <c r="U285" s="88">
        <v>3</v>
      </c>
      <c r="V285" s="88"/>
      <c r="W285" s="88"/>
      <c r="X285" s="81">
        <f t="shared" si="4"/>
        <v>25</v>
      </c>
      <c r="Y285" s="84">
        <f t="shared" si="5"/>
        <v>7.25</v>
      </c>
      <c r="Z285" s="85">
        <f t="shared" si="6"/>
        <v>50</v>
      </c>
    </row>
    <row r="286" spans="2:26" x14ac:dyDescent="0.25">
      <c r="B286" s="79"/>
      <c r="C286" s="86"/>
      <c r="D286" s="48"/>
      <c r="E286" s="79"/>
      <c r="F286" s="79"/>
      <c r="G286" s="156"/>
      <c r="H286" s="86"/>
      <c r="I286" s="88"/>
      <c r="J286" s="88"/>
      <c r="K286" s="88"/>
      <c r="L286" s="81"/>
      <c r="M286" s="88"/>
      <c r="N286" s="88"/>
      <c r="O286" s="88"/>
      <c r="P286" s="81"/>
      <c r="Q286" s="88"/>
      <c r="R286" s="88"/>
      <c r="S286" s="88"/>
      <c r="T286" s="81"/>
      <c r="U286" s="88"/>
      <c r="V286" s="88"/>
      <c r="W286" s="88"/>
      <c r="X286" s="81"/>
      <c r="Y286" s="162">
        <f>Y285-Y284</f>
        <v>1.1785714285714288</v>
      </c>
      <c r="Z286" s="162">
        <f>Z285-Z284</f>
        <v>7.1428571428571388</v>
      </c>
    </row>
    <row r="287" spans="2:26" x14ac:dyDescent="0.25">
      <c r="B287" s="79"/>
      <c r="C287" s="164" t="s">
        <v>73</v>
      </c>
      <c r="D287" s="98" t="s">
        <v>90</v>
      </c>
      <c r="E287" s="100">
        <v>11</v>
      </c>
      <c r="F287" s="100">
        <v>13</v>
      </c>
      <c r="G287" s="80">
        <f t="shared" si="0"/>
        <v>13</v>
      </c>
      <c r="H287" s="104" t="s">
        <v>40</v>
      </c>
      <c r="I287" s="147"/>
      <c r="J287" s="147"/>
      <c r="K287" s="147">
        <v>1</v>
      </c>
      <c r="L287" s="150">
        <f t="shared" ref="L287" si="420">SUM(I287:K287)*100/G287</f>
        <v>7.6923076923076925</v>
      </c>
      <c r="M287" s="147"/>
      <c r="N287" s="147"/>
      <c r="O287" s="147">
        <v>2</v>
      </c>
      <c r="P287" s="150">
        <f t="shared" ref="P287" si="421">SUM(M287:O287)*100/G287</f>
        <v>15.384615384615385</v>
      </c>
      <c r="Q287" s="147">
        <v>3</v>
      </c>
      <c r="R287" s="147">
        <v>1</v>
      </c>
      <c r="S287" s="147"/>
      <c r="T287" s="150">
        <f t="shared" ref="T287" si="422">SUM(Q287:S287)*100/G287</f>
        <v>30.76923076923077</v>
      </c>
      <c r="U287" s="147">
        <v>4</v>
      </c>
      <c r="V287" s="147">
        <v>2</v>
      </c>
      <c r="W287" s="147"/>
      <c r="X287" s="150">
        <f t="shared" ref="X287" si="423">SUM(U287:W287)*100/G287</f>
        <v>46.153846153846153</v>
      </c>
      <c r="Y287" s="158">
        <f t="shared" ref="Y287" si="424">((1*I287)+(2*J287)+(3*K287)+(4*M287)+(5*N287)+(6*O287)+(7*Q287)+(8*R287)+(9*S287)+(10*U287)+(11*V287)+(12*W287))/G287</f>
        <v>8.1538461538461533</v>
      </c>
      <c r="Z287" s="159">
        <f t="shared" ref="Z287" si="425">T287+X287</f>
        <v>76.92307692307692</v>
      </c>
    </row>
    <row r="288" spans="2:26" x14ac:dyDescent="0.25">
      <c r="B288" s="79"/>
      <c r="D288" s="48"/>
      <c r="E288" s="79"/>
      <c r="F288" s="79"/>
      <c r="G288" s="156"/>
      <c r="H288" s="86"/>
      <c r="I288" s="88"/>
      <c r="J288" s="88"/>
      <c r="K288" s="88"/>
      <c r="L288" s="81"/>
      <c r="M288" s="88"/>
      <c r="N288" s="88"/>
      <c r="O288" s="88"/>
      <c r="P288" s="81"/>
      <c r="Q288" s="88"/>
      <c r="R288" s="88"/>
      <c r="S288" s="88"/>
      <c r="T288" s="81"/>
      <c r="U288" s="88"/>
      <c r="V288" s="88"/>
      <c r="W288" s="88"/>
      <c r="X288" s="81"/>
      <c r="Y288" s="84"/>
      <c r="Z288" s="85"/>
    </row>
    <row r="289" spans="2:26" x14ac:dyDescent="0.25">
      <c r="B289" s="79"/>
      <c r="C289" s="86"/>
      <c r="D289" s="98" t="s">
        <v>90</v>
      </c>
      <c r="E289" s="79"/>
      <c r="F289" s="79"/>
      <c r="G289" s="156"/>
      <c r="H289" s="104" t="s">
        <v>40</v>
      </c>
      <c r="I289" s="88"/>
      <c r="J289" s="88"/>
      <c r="K289" s="88"/>
      <c r="L289" s="81"/>
      <c r="M289" s="88"/>
      <c r="N289" s="88"/>
      <c r="O289" s="88"/>
      <c r="P289" s="81"/>
      <c r="Q289" s="88"/>
      <c r="R289" s="88"/>
      <c r="S289" s="88"/>
      <c r="T289" s="81"/>
      <c r="U289" s="88"/>
      <c r="V289" s="88"/>
      <c r="W289" s="88"/>
      <c r="X289" s="81"/>
      <c r="Y289" s="158">
        <f>AVERAGE(Y287,Y284,Y280,Y275,Y270,Y258)</f>
        <v>7.1816794316794317</v>
      </c>
      <c r="Z289" s="158">
        <f>AVERAGE(Z287,Z284,Z280,Z275,Z270,Z258)</f>
        <v>60.041070041070043</v>
      </c>
    </row>
    <row r="290" spans="2:26" x14ac:dyDescent="0.25">
      <c r="B290" s="79"/>
      <c r="C290" s="86"/>
      <c r="D290" s="48" t="s">
        <v>19</v>
      </c>
      <c r="E290" s="79"/>
      <c r="F290" s="79"/>
      <c r="G290" s="156"/>
      <c r="H290" s="86" t="s">
        <v>40</v>
      </c>
      <c r="I290" s="88"/>
      <c r="J290" s="88"/>
      <c r="K290" s="88"/>
      <c r="L290" s="81"/>
      <c r="M290" s="88"/>
      <c r="N290" s="88"/>
      <c r="O290" s="88"/>
      <c r="P290" s="81"/>
      <c r="Q290" s="88"/>
      <c r="R290" s="88"/>
      <c r="S290" s="88"/>
      <c r="T290" s="81"/>
      <c r="U290" s="88"/>
      <c r="V290" s="88"/>
      <c r="W290" s="88"/>
      <c r="X290" s="81"/>
      <c r="Y290" s="84">
        <f>AVERAGE(Y285,Y281,Y276,Y271,Y266,Y259)</f>
        <v>6.394137806637807</v>
      </c>
      <c r="Z290" s="84">
        <f>AVERAGE(Z285,Z281,Z276,Z271,Z266,Z259)</f>
        <v>52.121212121212125</v>
      </c>
    </row>
    <row r="291" spans="2:26" x14ac:dyDescent="0.25">
      <c r="B291" s="79"/>
      <c r="C291" s="86"/>
      <c r="D291" s="246" t="s">
        <v>130</v>
      </c>
      <c r="E291" s="79"/>
      <c r="F291" s="79"/>
      <c r="G291" s="156"/>
      <c r="H291" s="331" t="s">
        <v>40</v>
      </c>
      <c r="I291" s="88"/>
      <c r="J291" s="88"/>
      <c r="K291" s="88"/>
      <c r="L291" s="81"/>
      <c r="M291" s="88"/>
      <c r="N291" s="88"/>
      <c r="O291" s="88"/>
      <c r="P291" s="81"/>
      <c r="Q291" s="88"/>
      <c r="R291" s="88"/>
      <c r="S291" s="88"/>
      <c r="T291" s="81"/>
      <c r="U291" s="88"/>
      <c r="V291" s="88"/>
      <c r="W291" s="88"/>
      <c r="X291" s="81"/>
      <c r="Y291" s="335">
        <f>AVERAGE(Y282,Y277,Y272,Y267,Y263,Y260)</f>
        <v>6.8174136321195142</v>
      </c>
      <c r="Z291" s="335">
        <f>AVERAGE(Z282,Z277,Z272,Z267,Z263,Z260)</f>
        <v>61.622315592903838</v>
      </c>
    </row>
    <row r="292" spans="2:26" x14ac:dyDescent="0.25">
      <c r="B292" s="79"/>
      <c r="C292" s="86"/>
      <c r="D292" s="246" t="s">
        <v>153</v>
      </c>
      <c r="E292" s="79"/>
      <c r="F292" s="79"/>
      <c r="G292" s="156"/>
      <c r="H292" s="331" t="s">
        <v>40</v>
      </c>
      <c r="I292" s="88"/>
      <c r="J292" s="88"/>
      <c r="K292" s="88"/>
      <c r="L292" s="81"/>
      <c r="M292" s="88"/>
      <c r="N292" s="88"/>
      <c r="O292" s="88"/>
      <c r="P292" s="81"/>
      <c r="Q292" s="88"/>
      <c r="R292" s="88"/>
      <c r="S292" s="88"/>
      <c r="T292" s="81"/>
      <c r="U292" s="88"/>
      <c r="V292" s="88"/>
      <c r="W292" s="88"/>
      <c r="X292" s="81"/>
      <c r="Y292" s="335">
        <f>AVERAGE(Y278,Y273,Y268,Y264,Y262,Y261)</f>
        <v>6.4900432900432898</v>
      </c>
      <c r="Z292" s="335">
        <f>AVERAGE(Z278,Z273,Z268,Z264,Z262,Z261)</f>
        <v>56.255411255411254</v>
      </c>
    </row>
    <row r="293" spans="2:26" x14ac:dyDescent="0.25">
      <c r="B293" s="79"/>
      <c r="C293" s="86"/>
      <c r="D293" s="87"/>
      <c r="E293" s="83"/>
      <c r="F293" s="31"/>
      <c r="G293" s="91"/>
      <c r="H293" s="52"/>
      <c r="I293" s="13"/>
      <c r="J293" s="13"/>
      <c r="K293" s="13"/>
      <c r="L293" s="81"/>
      <c r="M293" s="13"/>
      <c r="N293" s="13"/>
      <c r="O293" s="13"/>
      <c r="P293" s="81"/>
      <c r="Q293" s="13"/>
      <c r="R293" s="13"/>
      <c r="S293" s="13"/>
      <c r="T293" s="81"/>
      <c r="U293" s="13"/>
      <c r="V293" s="13"/>
      <c r="W293" s="13"/>
      <c r="X293" s="81"/>
      <c r="Y293" s="162">
        <f>Y292-Y291</f>
        <v>-0.3273703420762244</v>
      </c>
      <c r="Z293" s="162">
        <f>Z292-Z291</f>
        <v>-5.3669043374925849</v>
      </c>
    </row>
    <row r="294" spans="2:26" x14ac:dyDescent="0.25">
      <c r="B294" s="79"/>
      <c r="C294" s="331" t="s">
        <v>67</v>
      </c>
      <c r="D294" s="339" t="s">
        <v>130</v>
      </c>
      <c r="E294" s="337">
        <v>6</v>
      </c>
      <c r="F294" s="307">
        <v>14</v>
      </c>
      <c r="G294" s="80">
        <f t="shared" si="0"/>
        <v>14</v>
      </c>
      <c r="H294" s="331" t="s">
        <v>41</v>
      </c>
      <c r="I294" s="328"/>
      <c r="J294" s="309">
        <v>1</v>
      </c>
      <c r="K294" s="309">
        <v>1</v>
      </c>
      <c r="L294" s="334">
        <f t="shared" si="1"/>
        <v>14.285714285714286</v>
      </c>
      <c r="M294" s="309">
        <v>3</v>
      </c>
      <c r="N294" s="309">
        <v>2</v>
      </c>
      <c r="O294" s="309">
        <v>1</v>
      </c>
      <c r="P294" s="334">
        <f t="shared" si="2"/>
        <v>42.857142857142854</v>
      </c>
      <c r="Q294" s="309">
        <v>2</v>
      </c>
      <c r="R294" s="309">
        <v>3</v>
      </c>
      <c r="S294" s="309">
        <v>1</v>
      </c>
      <c r="T294" s="334">
        <f t="shared" si="3"/>
        <v>42.857142857142854</v>
      </c>
      <c r="U294" s="328"/>
      <c r="V294" s="328"/>
      <c r="W294" s="328"/>
      <c r="X294" s="334">
        <f t="shared" si="4"/>
        <v>0</v>
      </c>
      <c r="Y294" s="335">
        <f t="shared" si="5"/>
        <v>5.7142857142857144</v>
      </c>
      <c r="Z294" s="336">
        <f t="shared" si="6"/>
        <v>42.857142857142854</v>
      </c>
    </row>
    <row r="295" spans="2:26" x14ac:dyDescent="0.25">
      <c r="B295" s="79"/>
      <c r="C295" s="351" t="s">
        <v>155</v>
      </c>
      <c r="D295" s="442" t="s">
        <v>153</v>
      </c>
      <c r="E295" s="337">
        <v>7</v>
      </c>
      <c r="F295" s="307">
        <v>14</v>
      </c>
      <c r="G295" s="80">
        <f t="shared" si="0"/>
        <v>14</v>
      </c>
      <c r="H295" s="331" t="s">
        <v>41</v>
      </c>
      <c r="I295" s="328"/>
      <c r="J295" s="309">
        <v>1</v>
      </c>
      <c r="K295" s="309">
        <v>2</v>
      </c>
      <c r="L295" s="334">
        <f t="shared" si="1"/>
        <v>21.428571428571427</v>
      </c>
      <c r="M295" s="309">
        <v>2</v>
      </c>
      <c r="N295" s="309">
        <v>2</v>
      </c>
      <c r="O295" s="309">
        <v>3</v>
      </c>
      <c r="P295" s="334">
        <f t="shared" si="2"/>
        <v>50</v>
      </c>
      <c r="Q295" s="309">
        <v>1</v>
      </c>
      <c r="R295" s="309"/>
      <c r="S295" s="309">
        <v>3</v>
      </c>
      <c r="T295" s="334">
        <f t="shared" si="3"/>
        <v>28.571428571428573</v>
      </c>
      <c r="U295" s="328"/>
      <c r="V295" s="328"/>
      <c r="W295" s="328"/>
      <c r="X295" s="334">
        <f t="shared" si="4"/>
        <v>0</v>
      </c>
      <c r="Y295" s="335">
        <f t="shared" si="5"/>
        <v>5.5714285714285712</v>
      </c>
      <c r="Z295" s="336">
        <f t="shared" si="6"/>
        <v>28.571428571428573</v>
      </c>
    </row>
    <row r="296" spans="2:26" x14ac:dyDescent="0.25">
      <c r="B296" s="79"/>
      <c r="C296" s="419"/>
      <c r="D296" s="420"/>
      <c r="E296" s="152"/>
      <c r="F296" s="416"/>
      <c r="G296" s="156"/>
      <c r="H296" s="92"/>
      <c r="I296" s="411"/>
      <c r="J296" s="412"/>
      <c r="K296" s="412"/>
      <c r="L296" s="173"/>
      <c r="M296" s="412"/>
      <c r="N296" s="412"/>
      <c r="O296" s="412"/>
      <c r="P296" s="173"/>
      <c r="Q296" s="412"/>
      <c r="R296" s="412"/>
      <c r="S296" s="412"/>
      <c r="T296" s="173"/>
      <c r="U296" s="411"/>
      <c r="V296" s="411"/>
      <c r="W296" s="411"/>
      <c r="X296" s="173"/>
      <c r="Y296" s="162">
        <f>Y295-Y294</f>
        <v>-0.14285714285714324</v>
      </c>
      <c r="Z296" s="162">
        <f>Z295-Z294</f>
        <v>-14.285714285714281</v>
      </c>
    </row>
    <row r="297" spans="2:26" x14ac:dyDescent="0.25">
      <c r="B297" s="79"/>
      <c r="C297" s="351" t="s">
        <v>155</v>
      </c>
      <c r="D297" s="442" t="s">
        <v>153</v>
      </c>
      <c r="E297" s="337">
        <v>6</v>
      </c>
      <c r="F297" s="307">
        <v>18</v>
      </c>
      <c r="G297" s="80">
        <f t="shared" si="0"/>
        <v>18</v>
      </c>
      <c r="H297" s="331" t="s">
        <v>41</v>
      </c>
      <c r="I297" s="328"/>
      <c r="J297" s="309"/>
      <c r="K297" s="309"/>
      <c r="L297" s="334">
        <f t="shared" si="1"/>
        <v>0</v>
      </c>
      <c r="M297" s="309">
        <v>2</v>
      </c>
      <c r="N297" s="309">
        <v>1</v>
      </c>
      <c r="O297" s="309">
        <v>6</v>
      </c>
      <c r="P297" s="334">
        <f t="shared" si="2"/>
        <v>50</v>
      </c>
      <c r="Q297" s="309">
        <v>3</v>
      </c>
      <c r="R297" s="309">
        <v>1</v>
      </c>
      <c r="S297" s="309">
        <v>2</v>
      </c>
      <c r="T297" s="334">
        <f t="shared" si="3"/>
        <v>33.333333333333336</v>
      </c>
      <c r="U297" s="328">
        <v>2</v>
      </c>
      <c r="V297" s="328">
        <v>1</v>
      </c>
      <c r="W297" s="328"/>
      <c r="X297" s="334">
        <f t="shared" si="4"/>
        <v>16.666666666666668</v>
      </c>
      <c r="Y297" s="335">
        <f t="shared" si="5"/>
        <v>7.0555555555555554</v>
      </c>
      <c r="Z297" s="336">
        <f t="shared" si="6"/>
        <v>50</v>
      </c>
    </row>
    <row r="298" spans="2:26" x14ac:dyDescent="0.25">
      <c r="B298" s="79"/>
      <c r="C298" s="86" t="s">
        <v>67</v>
      </c>
      <c r="D298" s="48" t="s">
        <v>19</v>
      </c>
      <c r="E298" s="79">
        <v>6</v>
      </c>
      <c r="F298" s="79">
        <v>14</v>
      </c>
      <c r="G298" s="80">
        <f t="shared" si="0"/>
        <v>14</v>
      </c>
      <c r="H298" s="86" t="s">
        <v>41</v>
      </c>
      <c r="I298" s="88"/>
      <c r="J298" s="88"/>
      <c r="K298" s="88">
        <v>1</v>
      </c>
      <c r="L298" s="81">
        <f t="shared" si="1"/>
        <v>7.1428571428571432</v>
      </c>
      <c r="M298" s="88">
        <v>2</v>
      </c>
      <c r="N298" s="88">
        <v>1</v>
      </c>
      <c r="O298" s="88"/>
      <c r="P298" s="81">
        <f t="shared" si="2"/>
        <v>21.428571428571427</v>
      </c>
      <c r="Q298" s="88">
        <v>1</v>
      </c>
      <c r="R298" s="88">
        <v>4</v>
      </c>
      <c r="S298" s="88">
        <v>4</v>
      </c>
      <c r="T298" s="81">
        <f t="shared" si="3"/>
        <v>64.285714285714292</v>
      </c>
      <c r="U298" s="88">
        <v>1</v>
      </c>
      <c r="V298" s="88"/>
      <c r="W298" s="88"/>
      <c r="X298" s="81">
        <f t="shared" si="4"/>
        <v>7.1428571428571432</v>
      </c>
      <c r="Y298" s="84">
        <f t="shared" si="5"/>
        <v>7.2142857142857144</v>
      </c>
      <c r="Z298" s="85">
        <f t="shared" si="6"/>
        <v>71.428571428571431</v>
      </c>
    </row>
    <row r="299" spans="2:26" x14ac:dyDescent="0.25">
      <c r="B299" s="79"/>
      <c r="C299" s="340" t="s">
        <v>70</v>
      </c>
      <c r="D299" s="246" t="s">
        <v>130</v>
      </c>
      <c r="E299" s="337">
        <v>7</v>
      </c>
      <c r="F299" s="337">
        <v>14</v>
      </c>
      <c r="G299" s="80">
        <f t="shared" si="0"/>
        <v>14</v>
      </c>
      <c r="H299" s="331" t="s">
        <v>41</v>
      </c>
      <c r="I299" s="338"/>
      <c r="J299" s="338"/>
      <c r="K299" s="338"/>
      <c r="L299" s="334">
        <f t="shared" si="1"/>
        <v>0</v>
      </c>
      <c r="M299" s="338">
        <v>2</v>
      </c>
      <c r="N299" s="338">
        <v>2</v>
      </c>
      <c r="O299" s="338">
        <v>1</v>
      </c>
      <c r="P299" s="334">
        <f t="shared" si="2"/>
        <v>35.714285714285715</v>
      </c>
      <c r="Q299" s="338">
        <v>3</v>
      </c>
      <c r="R299" s="338">
        <v>2</v>
      </c>
      <c r="S299" s="338">
        <v>2</v>
      </c>
      <c r="T299" s="334">
        <f t="shared" si="3"/>
        <v>50</v>
      </c>
      <c r="U299" s="338">
        <v>2</v>
      </c>
      <c r="V299" s="338"/>
      <c r="W299" s="338"/>
      <c r="X299" s="334">
        <f t="shared" si="4"/>
        <v>14.285714285714286</v>
      </c>
      <c r="Y299" s="335">
        <f t="shared" si="5"/>
        <v>7.0714285714285712</v>
      </c>
      <c r="Z299" s="336">
        <f t="shared" si="6"/>
        <v>64.285714285714292</v>
      </c>
    </row>
    <row r="300" spans="2:26" x14ac:dyDescent="0.25">
      <c r="B300" s="79"/>
      <c r="C300" s="351" t="s">
        <v>155</v>
      </c>
      <c r="D300" s="246" t="s">
        <v>153</v>
      </c>
      <c r="E300" s="337">
        <v>8</v>
      </c>
      <c r="F300" s="337">
        <v>14</v>
      </c>
      <c r="G300" s="80">
        <f t="shared" ref="G300" si="426">I300+J300+K300+M300+N300+O300+Q300+R300+S300+U300+V300+W300</f>
        <v>14</v>
      </c>
      <c r="H300" s="331" t="s">
        <v>41</v>
      </c>
      <c r="I300" s="338"/>
      <c r="J300" s="338">
        <v>1</v>
      </c>
      <c r="K300" s="338">
        <v>3</v>
      </c>
      <c r="L300" s="334">
        <f t="shared" ref="L300" si="427">SUM(I300:K300)*100/F300</f>
        <v>28.571428571428573</v>
      </c>
      <c r="M300" s="338"/>
      <c r="N300" s="338"/>
      <c r="O300" s="338">
        <v>2</v>
      </c>
      <c r="P300" s="334">
        <f t="shared" ref="P300" si="428">SUM(M300:O300)*100/F300</f>
        <v>14.285714285714286</v>
      </c>
      <c r="Q300" s="338">
        <v>2</v>
      </c>
      <c r="R300" s="338">
        <v>2</v>
      </c>
      <c r="S300" s="338">
        <v>2</v>
      </c>
      <c r="T300" s="334">
        <f t="shared" ref="T300" si="429">SUM(Q300:S300)*100/F300</f>
        <v>42.857142857142854</v>
      </c>
      <c r="U300" s="338">
        <v>2</v>
      </c>
      <c r="V300" s="338"/>
      <c r="W300" s="338"/>
      <c r="X300" s="334">
        <f t="shared" ref="X300" si="430">SUM(U300:W300)*100/F300</f>
        <v>14.285714285714286</v>
      </c>
      <c r="Y300" s="335">
        <f t="shared" ref="Y300" si="431">((1*I300)+(2*J300)+(3*K300)+(4*M300)+(5*N300)+(6*O300)+(7*Q300)+(8*R300)+(9*S300)+(10*U300)+(11*V300)+(12*W300))/G300</f>
        <v>6.5</v>
      </c>
      <c r="Z300" s="336">
        <f t="shared" ref="Z300" si="432">T300+X300</f>
        <v>57.142857142857139</v>
      </c>
    </row>
    <row r="301" spans="2:26" x14ac:dyDescent="0.25">
      <c r="B301" s="79">
        <v>1</v>
      </c>
      <c r="C301" s="224"/>
      <c r="D301" s="48"/>
      <c r="E301" s="79"/>
      <c r="F301" s="79"/>
      <c r="G301" s="80"/>
      <c r="H301" s="86"/>
      <c r="I301" s="88"/>
      <c r="J301" s="88"/>
      <c r="K301" s="88"/>
      <c r="L301" s="81"/>
      <c r="M301" s="88"/>
      <c r="N301" s="88"/>
      <c r="O301" s="88"/>
      <c r="P301" s="81"/>
      <c r="Q301" s="88"/>
      <c r="R301" s="88"/>
      <c r="S301" s="88"/>
      <c r="T301" s="81"/>
      <c r="U301" s="88"/>
      <c r="V301" s="88"/>
      <c r="W301" s="88"/>
      <c r="X301" s="81"/>
      <c r="Y301" s="162">
        <f>Y300-Y299</f>
        <v>-0.57142857142857117</v>
      </c>
      <c r="Z301" s="162">
        <f>Z300-Z299</f>
        <v>-7.142857142857153</v>
      </c>
    </row>
    <row r="302" spans="2:26" x14ac:dyDescent="0.25">
      <c r="B302" s="79">
        <v>2</v>
      </c>
      <c r="C302" s="164" t="s">
        <v>73</v>
      </c>
      <c r="D302" s="98" t="s">
        <v>90</v>
      </c>
      <c r="E302" s="100">
        <v>6</v>
      </c>
      <c r="F302" s="165">
        <v>11</v>
      </c>
      <c r="G302" s="80">
        <f t="shared" si="0"/>
        <v>11</v>
      </c>
      <c r="H302" s="104" t="s">
        <v>41</v>
      </c>
      <c r="I302" s="147"/>
      <c r="J302" s="147"/>
      <c r="K302" s="147">
        <v>3</v>
      </c>
      <c r="L302" s="150">
        <f t="shared" ref="L302" si="433">SUM(I302:K302)*100/G302</f>
        <v>27.272727272727273</v>
      </c>
      <c r="M302" s="147"/>
      <c r="N302" s="147"/>
      <c r="O302" s="147">
        <v>4</v>
      </c>
      <c r="P302" s="150">
        <f t="shared" ref="P302" si="434">SUM(M302:O302)*100/G302</f>
        <v>36.363636363636367</v>
      </c>
      <c r="Q302" s="147"/>
      <c r="R302" s="147"/>
      <c r="S302" s="147">
        <v>1</v>
      </c>
      <c r="T302" s="150">
        <f t="shared" ref="T302" si="435">SUM(Q302:S302)*100/G302</f>
        <v>9.0909090909090917</v>
      </c>
      <c r="U302" s="147">
        <v>3</v>
      </c>
      <c r="V302" s="147"/>
      <c r="W302" s="147"/>
      <c r="X302" s="150">
        <f t="shared" ref="X302" si="436">SUM(U302:W302)*100/G302</f>
        <v>27.272727272727273</v>
      </c>
      <c r="Y302" s="158">
        <f t="shared" si="5"/>
        <v>6.5454545454545459</v>
      </c>
      <c r="Z302" s="159">
        <f t="shared" si="6"/>
        <v>36.363636363636367</v>
      </c>
    </row>
    <row r="303" spans="2:26" x14ac:dyDescent="0.25">
      <c r="B303" s="79"/>
      <c r="C303" s="86" t="s">
        <v>70</v>
      </c>
      <c r="D303" s="48" t="s">
        <v>19</v>
      </c>
      <c r="E303" s="79">
        <v>7</v>
      </c>
      <c r="F303" s="79">
        <v>10</v>
      </c>
      <c r="G303" s="80">
        <f t="shared" si="0"/>
        <v>10</v>
      </c>
      <c r="H303" s="86" t="s">
        <v>41</v>
      </c>
      <c r="I303" s="88">
        <v>1</v>
      </c>
      <c r="J303" s="88"/>
      <c r="K303" s="88">
        <v>1</v>
      </c>
      <c r="L303" s="81">
        <f t="shared" si="1"/>
        <v>20</v>
      </c>
      <c r="M303" s="88">
        <v>1</v>
      </c>
      <c r="N303" s="88">
        <v>1</v>
      </c>
      <c r="O303" s="88">
        <v>1</v>
      </c>
      <c r="P303" s="81">
        <f t="shared" si="2"/>
        <v>30</v>
      </c>
      <c r="Q303" s="88">
        <v>2</v>
      </c>
      <c r="R303" s="88"/>
      <c r="S303" s="88">
        <v>2</v>
      </c>
      <c r="T303" s="81">
        <f t="shared" si="3"/>
        <v>40</v>
      </c>
      <c r="U303" s="88">
        <v>1</v>
      </c>
      <c r="V303" s="88"/>
      <c r="W303" s="88"/>
      <c r="X303" s="81">
        <f t="shared" si="4"/>
        <v>10</v>
      </c>
      <c r="Y303" s="84">
        <f t="shared" si="5"/>
        <v>6.1</v>
      </c>
      <c r="Z303" s="85">
        <f t="shared" si="6"/>
        <v>50</v>
      </c>
    </row>
    <row r="304" spans="2:26" x14ac:dyDescent="0.25">
      <c r="B304" s="79"/>
      <c r="C304" s="340" t="s">
        <v>133</v>
      </c>
      <c r="D304" s="246" t="s">
        <v>130</v>
      </c>
      <c r="E304" s="337">
        <v>8</v>
      </c>
      <c r="F304" s="337">
        <v>10</v>
      </c>
      <c r="G304" s="80">
        <f t="shared" si="0"/>
        <v>10</v>
      </c>
      <c r="H304" s="331" t="s">
        <v>41</v>
      </c>
      <c r="I304" s="338"/>
      <c r="J304" s="338">
        <v>2</v>
      </c>
      <c r="K304" s="338">
        <v>2</v>
      </c>
      <c r="L304" s="334">
        <f t="shared" si="1"/>
        <v>40</v>
      </c>
      <c r="M304" s="338"/>
      <c r="N304" s="338">
        <v>1</v>
      </c>
      <c r="O304" s="338">
        <v>1</v>
      </c>
      <c r="P304" s="334">
        <f t="shared" si="2"/>
        <v>20</v>
      </c>
      <c r="Q304" s="338"/>
      <c r="R304" s="338">
        <v>1</v>
      </c>
      <c r="S304" s="338">
        <v>3</v>
      </c>
      <c r="T304" s="334">
        <f t="shared" si="3"/>
        <v>40</v>
      </c>
      <c r="U304" s="338"/>
      <c r="V304" s="338"/>
      <c r="W304" s="338"/>
      <c r="X304" s="334">
        <f t="shared" si="4"/>
        <v>0</v>
      </c>
      <c r="Y304" s="335">
        <f t="shared" si="5"/>
        <v>5.6</v>
      </c>
      <c r="Z304" s="336">
        <f t="shared" si="6"/>
        <v>40</v>
      </c>
    </row>
    <row r="305" spans="2:26" x14ac:dyDescent="0.25">
      <c r="B305" s="79">
        <v>3</v>
      </c>
      <c r="C305" s="351" t="s">
        <v>155</v>
      </c>
      <c r="D305" s="246" t="s">
        <v>153</v>
      </c>
      <c r="E305" s="337">
        <v>9</v>
      </c>
      <c r="F305" s="337">
        <v>10</v>
      </c>
      <c r="G305" s="80">
        <f t="shared" ref="G305" si="437">I305+J305+K305+M305+N305+O305+Q305+R305+S305+U305+V305+W305</f>
        <v>10</v>
      </c>
      <c r="H305" s="331" t="s">
        <v>41</v>
      </c>
      <c r="I305" s="338"/>
      <c r="J305" s="338">
        <v>4</v>
      </c>
      <c r="K305" s="338">
        <v>1</v>
      </c>
      <c r="L305" s="334">
        <f t="shared" ref="L305" si="438">SUM(I305:K305)*100/F305</f>
        <v>50</v>
      </c>
      <c r="M305" s="338">
        <v>2</v>
      </c>
      <c r="N305" s="338"/>
      <c r="O305" s="338"/>
      <c r="P305" s="334">
        <f t="shared" ref="P305" si="439">SUM(M305:O305)*100/F305</f>
        <v>20</v>
      </c>
      <c r="Q305" s="338">
        <v>3</v>
      </c>
      <c r="R305" s="338"/>
      <c r="S305" s="338"/>
      <c r="T305" s="334">
        <f t="shared" ref="T305" si="440">SUM(Q305:S305)*100/F305</f>
        <v>30</v>
      </c>
      <c r="U305" s="338"/>
      <c r="V305" s="338"/>
      <c r="W305" s="338"/>
      <c r="X305" s="334">
        <f t="shared" ref="X305" si="441">SUM(U305:W305)*100/F305</f>
        <v>0</v>
      </c>
      <c r="Y305" s="335">
        <f t="shared" ref="Y305" si="442">((1*I305)+(2*J305)+(3*K305)+(4*M305)+(5*N305)+(6*O305)+(7*Q305)+(8*R305)+(9*S305)+(10*U305)+(11*V305)+(12*W305))/G305</f>
        <v>4</v>
      </c>
      <c r="Z305" s="336">
        <f t="shared" ref="Z305" si="443">T305+X305</f>
        <v>30</v>
      </c>
    </row>
    <row r="306" spans="2:26" x14ac:dyDescent="0.25">
      <c r="B306" s="79"/>
      <c r="C306" s="86"/>
      <c r="D306" s="48"/>
      <c r="E306" s="79"/>
      <c r="F306" s="79"/>
      <c r="G306" s="156"/>
      <c r="H306" s="86"/>
      <c r="I306" s="88"/>
      <c r="J306" s="88"/>
      <c r="K306" s="88"/>
      <c r="L306" s="81"/>
      <c r="M306" s="88"/>
      <c r="N306" s="88"/>
      <c r="O306" s="88"/>
      <c r="P306" s="81"/>
      <c r="Q306" s="88"/>
      <c r="R306" s="88"/>
      <c r="S306" s="88"/>
      <c r="T306" s="81"/>
      <c r="U306" s="88"/>
      <c r="V306" s="88"/>
      <c r="W306" s="88"/>
      <c r="X306" s="81"/>
      <c r="Y306" s="162">
        <f>Y305-Y304</f>
        <v>-1.5999999999999996</v>
      </c>
      <c r="Z306" s="162">
        <f>Z305-Z304</f>
        <v>-10</v>
      </c>
    </row>
    <row r="307" spans="2:26" x14ac:dyDescent="0.25">
      <c r="B307" s="79"/>
      <c r="C307" s="164" t="s">
        <v>73</v>
      </c>
      <c r="D307" s="98" t="s">
        <v>90</v>
      </c>
      <c r="E307" s="100">
        <v>7</v>
      </c>
      <c r="F307" s="129">
        <v>11</v>
      </c>
      <c r="G307" s="80">
        <f t="shared" si="0"/>
        <v>11</v>
      </c>
      <c r="H307" s="104" t="s">
        <v>41</v>
      </c>
      <c r="I307" s="147"/>
      <c r="J307" s="147"/>
      <c r="K307" s="147"/>
      <c r="L307" s="150">
        <f t="shared" ref="L307" si="444">SUM(I307:K307)*100/G307</f>
        <v>0</v>
      </c>
      <c r="M307" s="147"/>
      <c r="N307" s="147">
        <v>1</v>
      </c>
      <c r="O307" s="147">
        <v>2</v>
      </c>
      <c r="P307" s="150">
        <f t="shared" ref="P307" si="445">SUM(M307:O307)*100/G307</f>
        <v>27.272727272727273</v>
      </c>
      <c r="Q307" s="147"/>
      <c r="R307" s="147">
        <v>3</v>
      </c>
      <c r="S307" s="147">
        <v>1</v>
      </c>
      <c r="T307" s="150">
        <f t="shared" ref="T307" si="446">SUM(Q307:S307)*100/G307</f>
        <v>36.363636363636367</v>
      </c>
      <c r="U307" s="147">
        <v>3</v>
      </c>
      <c r="V307" s="147">
        <v>1</v>
      </c>
      <c r="W307" s="147"/>
      <c r="X307" s="150">
        <f t="shared" ref="X307" si="447">SUM(U307:W307)*100/G307</f>
        <v>36.363636363636367</v>
      </c>
      <c r="Y307" s="158">
        <f t="shared" ref="Y307" si="448">((1*I307)+(2*J307)+(3*K307)+(4*M307)+(5*N307)+(6*O307)+(7*Q307)+(8*R307)+(9*S307)+(10*U307)+(11*V307)+(12*W307))/G307</f>
        <v>8.2727272727272734</v>
      </c>
      <c r="Z307" s="159">
        <f t="shared" ref="Z307" si="449">T307+X307</f>
        <v>72.727272727272734</v>
      </c>
    </row>
    <row r="308" spans="2:26" x14ac:dyDescent="0.25">
      <c r="B308" s="152">
        <v>4</v>
      </c>
      <c r="C308" s="163" t="s">
        <v>73</v>
      </c>
      <c r="D308" s="48" t="s">
        <v>19</v>
      </c>
      <c r="E308" s="79">
        <v>8</v>
      </c>
      <c r="F308" s="90">
        <v>12</v>
      </c>
      <c r="G308" s="80">
        <f t="shared" si="0"/>
        <v>12</v>
      </c>
      <c r="H308" s="86" t="s">
        <v>41</v>
      </c>
      <c r="I308" s="88"/>
      <c r="J308" s="88"/>
      <c r="K308" s="88"/>
      <c r="L308" s="81">
        <f t="shared" si="1"/>
        <v>0</v>
      </c>
      <c r="M308" s="88"/>
      <c r="N308" s="88">
        <v>1</v>
      </c>
      <c r="O308" s="88"/>
      <c r="P308" s="81">
        <f t="shared" si="2"/>
        <v>8.3333333333333339</v>
      </c>
      <c r="Q308" s="88">
        <v>3</v>
      </c>
      <c r="R308" s="88">
        <v>1</v>
      </c>
      <c r="S308" s="88">
        <v>3</v>
      </c>
      <c r="T308" s="81">
        <f t="shared" si="3"/>
        <v>58.333333333333336</v>
      </c>
      <c r="U308" s="88">
        <v>2</v>
      </c>
      <c r="V308" s="88">
        <v>2</v>
      </c>
      <c r="W308" s="88"/>
      <c r="X308" s="81">
        <f t="shared" si="4"/>
        <v>33.333333333333336</v>
      </c>
      <c r="Y308" s="84">
        <f t="shared" si="5"/>
        <v>8.5833333333333339</v>
      </c>
      <c r="Z308" s="85">
        <f t="shared" si="6"/>
        <v>91.666666666666671</v>
      </c>
    </row>
    <row r="309" spans="2:26" x14ac:dyDescent="0.25">
      <c r="B309" s="17"/>
      <c r="C309" s="341" t="s">
        <v>73</v>
      </c>
      <c r="D309" s="246" t="s">
        <v>130</v>
      </c>
      <c r="E309" s="337">
        <v>9</v>
      </c>
      <c r="F309" s="342">
        <v>12</v>
      </c>
      <c r="G309" s="80">
        <f t="shared" si="0"/>
        <v>12</v>
      </c>
      <c r="H309" s="331" t="s">
        <v>41</v>
      </c>
      <c r="I309" s="338"/>
      <c r="J309" s="338"/>
      <c r="K309" s="338"/>
      <c r="L309" s="334">
        <f t="shared" si="1"/>
        <v>0</v>
      </c>
      <c r="M309" s="338">
        <v>2</v>
      </c>
      <c r="N309" s="338"/>
      <c r="O309" s="338">
        <v>2</v>
      </c>
      <c r="P309" s="334">
        <f t="shared" si="2"/>
        <v>33.333333333333336</v>
      </c>
      <c r="Q309" s="338">
        <v>2</v>
      </c>
      <c r="R309" s="338">
        <v>3</v>
      </c>
      <c r="S309" s="338"/>
      <c r="T309" s="334">
        <f t="shared" si="3"/>
        <v>41.666666666666664</v>
      </c>
      <c r="U309" s="338">
        <v>2</v>
      </c>
      <c r="V309" s="338">
        <v>1</v>
      </c>
      <c r="W309" s="338"/>
      <c r="X309" s="334">
        <f t="shared" si="4"/>
        <v>25</v>
      </c>
      <c r="Y309" s="335">
        <f t="shared" si="5"/>
        <v>7.416666666666667</v>
      </c>
      <c r="Z309" s="336">
        <f t="shared" si="6"/>
        <v>66.666666666666657</v>
      </c>
    </row>
    <row r="310" spans="2:26" x14ac:dyDescent="0.25">
      <c r="B310" s="17"/>
      <c r="C310" s="351" t="s">
        <v>155</v>
      </c>
      <c r="D310" s="246" t="s">
        <v>153</v>
      </c>
      <c r="E310" s="337">
        <v>10</v>
      </c>
      <c r="F310" s="342">
        <v>11</v>
      </c>
      <c r="G310" s="80">
        <f t="shared" ref="G310" si="450">I310+J310+K310+M310+N310+O310+Q310+R310+S310+U310+V310+W310</f>
        <v>11</v>
      </c>
      <c r="H310" s="331" t="s">
        <v>41</v>
      </c>
      <c r="I310" s="338"/>
      <c r="J310" s="338"/>
      <c r="K310" s="338"/>
      <c r="L310" s="334">
        <f t="shared" ref="L310" si="451">SUM(I310:K310)*100/F310</f>
        <v>0</v>
      </c>
      <c r="M310" s="338"/>
      <c r="N310" s="338"/>
      <c r="O310" s="338">
        <v>2</v>
      </c>
      <c r="P310" s="334">
        <f t="shared" ref="P310" si="452">SUM(M310:O310)*100/F310</f>
        <v>18.181818181818183</v>
      </c>
      <c r="Q310" s="338"/>
      <c r="R310" s="338">
        <v>4</v>
      </c>
      <c r="S310" s="338">
        <v>2</v>
      </c>
      <c r="T310" s="334">
        <f t="shared" ref="T310" si="453">SUM(Q310:S310)*100/F310</f>
        <v>54.545454545454547</v>
      </c>
      <c r="U310" s="338">
        <v>2</v>
      </c>
      <c r="V310" s="338">
        <v>1</v>
      </c>
      <c r="W310" s="338"/>
      <c r="X310" s="334">
        <f t="shared" ref="X310" si="454">SUM(U310:W310)*100/F310</f>
        <v>27.272727272727273</v>
      </c>
      <c r="Y310" s="335">
        <f t="shared" ref="Y310" si="455">((1*I310)+(2*J310)+(3*K310)+(4*M310)+(5*N310)+(6*O310)+(7*Q310)+(8*R310)+(9*S310)+(10*U310)+(11*V310)+(12*W310))/G310</f>
        <v>8.454545454545455</v>
      </c>
      <c r="Z310" s="336">
        <f t="shared" ref="Z310" si="456">T310+X310</f>
        <v>81.818181818181813</v>
      </c>
    </row>
    <row r="311" spans="2:26" x14ac:dyDescent="0.25">
      <c r="B311" s="17"/>
      <c r="C311" s="163"/>
      <c r="D311" s="48"/>
      <c r="E311" s="79"/>
      <c r="F311" s="90"/>
      <c r="G311" s="156"/>
      <c r="H311" s="86"/>
      <c r="I311" s="88"/>
      <c r="J311" s="88"/>
      <c r="K311" s="88"/>
      <c r="L311" s="81"/>
      <c r="M311" s="88"/>
      <c r="N311" s="88"/>
      <c r="O311" s="88"/>
      <c r="P311" s="81"/>
      <c r="Q311" s="88"/>
      <c r="R311" s="88"/>
      <c r="S311" s="88"/>
      <c r="T311" s="81"/>
      <c r="U311" s="88"/>
      <c r="V311" s="88"/>
      <c r="W311" s="88"/>
      <c r="X311" s="81"/>
      <c r="Y311" s="162">
        <f>Y310-Y309</f>
        <v>1.0378787878787881</v>
      </c>
      <c r="Z311" s="162">
        <f>Z310-Z309</f>
        <v>15.151515151515156</v>
      </c>
    </row>
    <row r="312" spans="2:26" x14ac:dyDescent="0.25">
      <c r="B312" s="17"/>
      <c r="C312" s="164" t="s">
        <v>73</v>
      </c>
      <c r="D312" s="98" t="s">
        <v>90</v>
      </c>
      <c r="E312" s="100">
        <v>8</v>
      </c>
      <c r="F312" s="166">
        <v>11</v>
      </c>
      <c r="G312" s="80">
        <f t="shared" si="0"/>
        <v>11</v>
      </c>
      <c r="H312" s="104" t="s">
        <v>41</v>
      </c>
      <c r="I312" s="147"/>
      <c r="J312" s="147"/>
      <c r="K312" s="147">
        <v>1</v>
      </c>
      <c r="L312" s="150">
        <f t="shared" ref="L312" si="457">SUM(I312:K312)*100/G312</f>
        <v>9.0909090909090917</v>
      </c>
      <c r="M312" s="147">
        <v>1</v>
      </c>
      <c r="N312" s="147"/>
      <c r="O312" s="147">
        <v>3</v>
      </c>
      <c r="P312" s="150">
        <f t="shared" ref="P312" si="458">SUM(M312:O312)*100/G312</f>
        <v>36.363636363636367</v>
      </c>
      <c r="Q312" s="147"/>
      <c r="R312" s="147">
        <v>3</v>
      </c>
      <c r="S312" s="147">
        <v>1</v>
      </c>
      <c r="T312" s="150">
        <f t="shared" ref="T312" si="459">SUM(Q312:S312)*100/G312</f>
        <v>36.363636363636367</v>
      </c>
      <c r="U312" s="147">
        <v>1</v>
      </c>
      <c r="V312" s="147">
        <v>1</v>
      </c>
      <c r="W312" s="147"/>
      <c r="X312" s="150">
        <f t="shared" ref="X312" si="460">SUM(U312:W312)*100/G312</f>
        <v>18.181818181818183</v>
      </c>
      <c r="Y312" s="158">
        <f t="shared" ref="Y312" si="461">((1*I312)+(2*J312)+(3*K312)+(4*M312)+(5*N312)+(6*O312)+(7*Q312)+(8*R312)+(9*S312)+(10*U312)+(11*V312)+(12*W312))/G312</f>
        <v>7.1818181818181817</v>
      </c>
      <c r="Z312" s="159">
        <f t="shared" ref="Z312" si="462">T312+X312</f>
        <v>54.545454545454547</v>
      </c>
    </row>
    <row r="313" spans="2:26" x14ac:dyDescent="0.25">
      <c r="B313" s="17"/>
      <c r="C313" s="86" t="s">
        <v>73</v>
      </c>
      <c r="D313" s="48" t="s">
        <v>19</v>
      </c>
      <c r="E313" s="79">
        <v>9</v>
      </c>
      <c r="F313" s="79">
        <v>11</v>
      </c>
      <c r="G313" s="80">
        <f t="shared" si="0"/>
        <v>11</v>
      </c>
      <c r="H313" s="86" t="s">
        <v>41</v>
      </c>
      <c r="I313" s="88"/>
      <c r="J313" s="88"/>
      <c r="K313" s="88">
        <v>2</v>
      </c>
      <c r="L313" s="81">
        <f t="shared" si="1"/>
        <v>18.181818181818183</v>
      </c>
      <c r="M313" s="88"/>
      <c r="N313" s="88"/>
      <c r="O313" s="88">
        <v>4</v>
      </c>
      <c r="P313" s="81">
        <f t="shared" si="2"/>
        <v>36.363636363636367</v>
      </c>
      <c r="Q313" s="88"/>
      <c r="R313" s="88">
        <v>2</v>
      </c>
      <c r="S313" s="88">
        <v>1</v>
      </c>
      <c r="T313" s="81">
        <f t="shared" si="3"/>
        <v>27.272727272727273</v>
      </c>
      <c r="U313" s="88">
        <v>1</v>
      </c>
      <c r="V313" s="88">
        <v>1</v>
      </c>
      <c r="W313" s="88"/>
      <c r="X313" s="81">
        <f t="shared" si="4"/>
        <v>18.181818181818183</v>
      </c>
      <c r="Y313" s="84">
        <f t="shared" si="5"/>
        <v>6.9090909090909092</v>
      </c>
      <c r="Z313" s="85">
        <f t="shared" si="6"/>
        <v>45.454545454545453</v>
      </c>
    </row>
    <row r="314" spans="2:26" x14ac:dyDescent="0.25">
      <c r="B314" s="17">
        <v>1</v>
      </c>
      <c r="C314" s="331" t="s">
        <v>73</v>
      </c>
      <c r="D314" s="246" t="s">
        <v>130</v>
      </c>
      <c r="E314" s="337">
        <v>10</v>
      </c>
      <c r="F314" s="337">
        <v>10</v>
      </c>
      <c r="G314" s="80">
        <f t="shared" si="0"/>
        <v>10</v>
      </c>
      <c r="H314" s="331" t="s">
        <v>41</v>
      </c>
      <c r="I314" s="338"/>
      <c r="J314" s="338"/>
      <c r="K314" s="338">
        <v>1</v>
      </c>
      <c r="L314" s="334">
        <f t="shared" si="1"/>
        <v>10</v>
      </c>
      <c r="M314" s="338"/>
      <c r="N314" s="338">
        <v>1</v>
      </c>
      <c r="O314" s="338">
        <v>2</v>
      </c>
      <c r="P314" s="334">
        <f t="shared" si="2"/>
        <v>30</v>
      </c>
      <c r="Q314" s="338">
        <v>1</v>
      </c>
      <c r="R314" s="338">
        <v>1</v>
      </c>
      <c r="S314" s="338">
        <v>3</v>
      </c>
      <c r="T314" s="334">
        <f t="shared" si="3"/>
        <v>50</v>
      </c>
      <c r="U314" s="338"/>
      <c r="V314" s="338">
        <v>1</v>
      </c>
      <c r="W314" s="338"/>
      <c r="X314" s="334">
        <f t="shared" si="4"/>
        <v>10</v>
      </c>
      <c r="Y314" s="335">
        <f t="shared" si="5"/>
        <v>7.3</v>
      </c>
      <c r="Z314" s="336">
        <f t="shared" si="6"/>
        <v>60</v>
      </c>
    </row>
    <row r="315" spans="2:26" x14ac:dyDescent="0.25">
      <c r="B315" s="17">
        <v>2</v>
      </c>
      <c r="C315" s="351" t="s">
        <v>155</v>
      </c>
      <c r="D315" s="246" t="s">
        <v>153</v>
      </c>
      <c r="E315" s="337">
        <v>11</v>
      </c>
      <c r="F315" s="337">
        <v>10</v>
      </c>
      <c r="G315" s="80">
        <f t="shared" ref="G315" si="463">I315+J315+K315+M315+N315+O315+Q315+R315+S315+U315+V315+W315</f>
        <v>10</v>
      </c>
      <c r="H315" s="331" t="s">
        <v>41</v>
      </c>
      <c r="I315" s="338"/>
      <c r="J315" s="338">
        <v>1</v>
      </c>
      <c r="K315" s="338"/>
      <c r="L315" s="334">
        <f t="shared" ref="L315" si="464">SUM(I315:K315)*100/F315</f>
        <v>10</v>
      </c>
      <c r="M315" s="338"/>
      <c r="N315" s="338">
        <v>2</v>
      </c>
      <c r="O315" s="338"/>
      <c r="P315" s="334">
        <f t="shared" ref="P315" si="465">SUM(M315:O315)*100/F315</f>
        <v>20</v>
      </c>
      <c r="Q315" s="338"/>
      <c r="R315" s="338">
        <v>1</v>
      </c>
      <c r="S315" s="338">
        <v>3</v>
      </c>
      <c r="T315" s="334">
        <f t="shared" ref="T315" si="466">SUM(Q315:S315)*100/F315</f>
        <v>40</v>
      </c>
      <c r="U315" s="338">
        <v>3</v>
      </c>
      <c r="V315" s="338"/>
      <c r="W315" s="338"/>
      <c r="X315" s="334">
        <f t="shared" ref="X315" si="467">SUM(U315:W315)*100/F315</f>
        <v>30</v>
      </c>
      <c r="Y315" s="335">
        <f t="shared" ref="Y315" si="468">((1*I315)+(2*J315)+(3*K315)+(4*M315)+(5*N315)+(6*O315)+(7*Q315)+(8*R315)+(9*S315)+(10*U315)+(11*V315)+(12*W315))/G315</f>
        <v>7.7</v>
      </c>
      <c r="Z315" s="336">
        <f t="shared" ref="Z315" si="469">T315+X315</f>
        <v>70</v>
      </c>
    </row>
    <row r="316" spans="2:26" x14ac:dyDescent="0.25">
      <c r="B316" s="17"/>
      <c r="C316" s="86"/>
      <c r="D316" s="48"/>
      <c r="E316" s="79"/>
      <c r="F316" s="79"/>
      <c r="G316" s="156"/>
      <c r="H316" s="86"/>
      <c r="I316" s="88"/>
      <c r="J316" s="88"/>
      <c r="K316" s="88"/>
      <c r="L316" s="81"/>
      <c r="M316" s="88"/>
      <c r="N316" s="88"/>
      <c r="O316" s="88"/>
      <c r="P316" s="81"/>
      <c r="Q316" s="88"/>
      <c r="R316" s="88"/>
      <c r="S316" s="88"/>
      <c r="T316" s="81"/>
      <c r="U316" s="88"/>
      <c r="V316" s="88"/>
      <c r="W316" s="88"/>
      <c r="X316" s="81"/>
      <c r="Y316" s="162">
        <f>Y315-Y314</f>
        <v>0.40000000000000036</v>
      </c>
      <c r="Z316" s="162">
        <f>Z315-Z314</f>
        <v>10</v>
      </c>
    </row>
    <row r="317" spans="2:26" x14ac:dyDescent="0.25">
      <c r="B317" s="17">
        <v>1</v>
      </c>
      <c r="C317" s="164" t="s">
        <v>73</v>
      </c>
      <c r="D317" s="98" t="s">
        <v>90</v>
      </c>
      <c r="E317" s="100">
        <v>9</v>
      </c>
      <c r="F317" s="100">
        <v>13</v>
      </c>
      <c r="G317" s="80">
        <f t="shared" si="0"/>
        <v>13</v>
      </c>
      <c r="H317" s="104" t="s">
        <v>41</v>
      </c>
      <c r="I317" s="147"/>
      <c r="J317" s="147">
        <v>3</v>
      </c>
      <c r="K317" s="147">
        <v>1</v>
      </c>
      <c r="L317" s="150">
        <f t="shared" ref="L317" si="470">SUM(I317:K317)*100/G317</f>
        <v>30.76923076923077</v>
      </c>
      <c r="M317" s="147">
        <v>4</v>
      </c>
      <c r="N317" s="147"/>
      <c r="O317" s="147">
        <v>1</v>
      </c>
      <c r="P317" s="150">
        <f t="shared" ref="P317" si="471">SUM(M317:O317)*100/G317</f>
        <v>38.46153846153846</v>
      </c>
      <c r="Q317" s="147">
        <v>1</v>
      </c>
      <c r="R317" s="147">
        <v>2</v>
      </c>
      <c r="S317" s="147"/>
      <c r="T317" s="150">
        <f t="shared" ref="T317" si="472">SUM(Q317:S317)*100/G317</f>
        <v>23.076923076923077</v>
      </c>
      <c r="U317" s="147">
        <v>1</v>
      </c>
      <c r="V317" s="147"/>
      <c r="W317" s="147"/>
      <c r="X317" s="150">
        <f t="shared" ref="X317" si="473">SUM(U317:W317)*100/G317</f>
        <v>7.6923076923076925</v>
      </c>
      <c r="Y317" s="158">
        <f t="shared" ref="Y317" si="474">((1*I317)+(2*J317)+(3*K317)+(4*M317)+(5*N317)+(6*O317)+(7*Q317)+(8*R317)+(9*S317)+(10*U317)+(11*V317)+(12*W317))/G317</f>
        <v>4.9230769230769234</v>
      </c>
      <c r="Z317" s="159">
        <f t="shared" ref="Z317" si="475">T317+X317</f>
        <v>30.76923076923077</v>
      </c>
    </row>
    <row r="318" spans="2:26" x14ac:dyDescent="0.25">
      <c r="B318" s="17">
        <v>2</v>
      </c>
      <c r="C318" s="86" t="s">
        <v>73</v>
      </c>
      <c r="D318" s="48" t="s">
        <v>19</v>
      </c>
      <c r="E318" s="79">
        <v>10</v>
      </c>
      <c r="F318" s="79">
        <v>8</v>
      </c>
      <c r="G318" s="80">
        <f t="shared" si="0"/>
        <v>8</v>
      </c>
      <c r="H318" s="86" t="s">
        <v>41</v>
      </c>
      <c r="I318" s="88"/>
      <c r="J318" s="88">
        <v>1</v>
      </c>
      <c r="K318" s="88">
        <v>1</v>
      </c>
      <c r="L318" s="81">
        <f t="shared" si="1"/>
        <v>25</v>
      </c>
      <c r="M318" s="88">
        <v>2</v>
      </c>
      <c r="N318" s="88">
        <v>1</v>
      </c>
      <c r="O318" s="88">
        <v>1</v>
      </c>
      <c r="P318" s="81">
        <f t="shared" si="2"/>
        <v>50</v>
      </c>
      <c r="Q318" s="88"/>
      <c r="R318" s="88">
        <v>2</v>
      </c>
      <c r="S318" s="88"/>
      <c r="T318" s="81">
        <f t="shared" si="3"/>
        <v>25</v>
      </c>
      <c r="U318" s="88"/>
      <c r="V318" s="88"/>
      <c r="W318" s="88"/>
      <c r="X318" s="81">
        <f t="shared" si="4"/>
        <v>0</v>
      </c>
      <c r="Y318" s="84">
        <f t="shared" si="5"/>
        <v>5</v>
      </c>
      <c r="Z318" s="85">
        <f t="shared" si="6"/>
        <v>25</v>
      </c>
    </row>
    <row r="319" spans="2:26" x14ac:dyDescent="0.25">
      <c r="B319" s="17">
        <v>3</v>
      </c>
      <c r="C319" s="331" t="s">
        <v>73</v>
      </c>
      <c r="D319" s="246" t="s">
        <v>130</v>
      </c>
      <c r="E319" s="337">
        <v>11</v>
      </c>
      <c r="F319" s="337">
        <v>7</v>
      </c>
      <c r="G319" s="80">
        <f t="shared" si="0"/>
        <v>7</v>
      </c>
      <c r="H319" s="331" t="s">
        <v>41</v>
      </c>
      <c r="I319" s="338"/>
      <c r="J319" s="338">
        <v>2</v>
      </c>
      <c r="K319" s="338">
        <v>2</v>
      </c>
      <c r="L319" s="334">
        <f t="shared" si="1"/>
        <v>57.142857142857146</v>
      </c>
      <c r="M319" s="338"/>
      <c r="N319" s="338"/>
      <c r="O319" s="338">
        <v>1</v>
      </c>
      <c r="P319" s="334">
        <f t="shared" si="2"/>
        <v>14.285714285714286</v>
      </c>
      <c r="Q319" s="338">
        <v>2</v>
      </c>
      <c r="R319" s="338"/>
      <c r="S319" s="338"/>
      <c r="T319" s="334">
        <f t="shared" si="3"/>
        <v>28.571428571428573</v>
      </c>
      <c r="U319" s="338"/>
      <c r="V319" s="338"/>
      <c r="W319" s="338"/>
      <c r="X319" s="334">
        <f t="shared" si="4"/>
        <v>0</v>
      </c>
      <c r="Y319" s="335">
        <f t="shared" si="5"/>
        <v>4.2857142857142856</v>
      </c>
      <c r="Z319" s="336">
        <f t="shared" si="6"/>
        <v>28.571428571428573</v>
      </c>
    </row>
    <row r="320" spans="2:26" x14ac:dyDescent="0.25">
      <c r="B320" s="17"/>
      <c r="C320" s="86"/>
      <c r="D320" s="48"/>
      <c r="E320" s="79"/>
      <c r="F320" s="79"/>
      <c r="G320" s="156"/>
      <c r="H320" s="86"/>
      <c r="I320" s="88"/>
      <c r="J320" s="88"/>
      <c r="K320" s="88"/>
      <c r="L320" s="81"/>
      <c r="M320" s="88"/>
      <c r="N320" s="88"/>
      <c r="O320" s="88"/>
      <c r="P320" s="81"/>
      <c r="Q320" s="88"/>
      <c r="R320" s="88"/>
      <c r="S320" s="88"/>
      <c r="T320" s="81"/>
      <c r="U320" s="88"/>
      <c r="V320" s="88"/>
      <c r="W320" s="88"/>
      <c r="X320" s="81"/>
      <c r="Y320" s="162">
        <f>Y319-Y318</f>
        <v>-0.71428571428571441</v>
      </c>
      <c r="Z320" s="162">
        <f>Z319-Z318</f>
        <v>3.571428571428573</v>
      </c>
    </row>
    <row r="321" spans="2:26" x14ac:dyDescent="0.25">
      <c r="B321" s="17"/>
      <c r="C321" s="164" t="s">
        <v>73</v>
      </c>
      <c r="D321" s="98" t="s">
        <v>90</v>
      </c>
      <c r="E321" s="100">
        <v>10</v>
      </c>
      <c r="F321" s="100">
        <v>14</v>
      </c>
      <c r="G321" s="80">
        <f t="shared" si="0"/>
        <v>14</v>
      </c>
      <c r="H321" s="104" t="s">
        <v>41</v>
      </c>
      <c r="I321" s="147"/>
      <c r="J321" s="147">
        <v>1</v>
      </c>
      <c r="K321" s="147">
        <v>2</v>
      </c>
      <c r="L321" s="150">
        <f t="shared" ref="L321" si="476">SUM(I321:K321)*100/G321</f>
        <v>21.428571428571427</v>
      </c>
      <c r="M321" s="147">
        <v>2</v>
      </c>
      <c r="N321" s="147">
        <v>1</v>
      </c>
      <c r="O321" s="147">
        <v>1</v>
      </c>
      <c r="P321" s="150">
        <f t="shared" ref="P321" si="477">SUM(M321:O321)*100/G321</f>
        <v>28.571428571428573</v>
      </c>
      <c r="Q321" s="147">
        <v>2</v>
      </c>
      <c r="R321" s="147">
        <v>2</v>
      </c>
      <c r="S321" s="147">
        <v>2</v>
      </c>
      <c r="T321" s="150">
        <f t="shared" ref="T321" si="478">SUM(Q321:S321)*100/G321</f>
        <v>42.857142857142854</v>
      </c>
      <c r="U321" s="147">
        <v>1</v>
      </c>
      <c r="V321" s="147"/>
      <c r="W321" s="147"/>
      <c r="X321" s="150">
        <f t="shared" ref="X321" si="479">SUM(U321:W321)*100/G321</f>
        <v>7.1428571428571432</v>
      </c>
      <c r="Y321" s="158">
        <f t="shared" ref="Y321" si="480">((1*I321)+(2*J321)+(3*K321)+(4*M321)+(5*N321)+(6*O321)+(7*Q321)+(8*R321)+(9*S321)+(10*U321)+(11*V321)+(12*W321))/G321</f>
        <v>6.0714285714285712</v>
      </c>
      <c r="Z321" s="159">
        <f t="shared" ref="Z321" si="481">T321+X321</f>
        <v>50</v>
      </c>
    </row>
    <row r="322" spans="2:26" x14ac:dyDescent="0.25">
      <c r="B322" s="17"/>
      <c r="C322" s="86" t="s">
        <v>73</v>
      </c>
      <c r="D322" s="48" t="s">
        <v>19</v>
      </c>
      <c r="E322" s="79">
        <v>11</v>
      </c>
      <c r="F322" s="79">
        <v>12</v>
      </c>
      <c r="G322" s="80">
        <f t="shared" si="0"/>
        <v>12</v>
      </c>
      <c r="H322" s="86" t="s">
        <v>41</v>
      </c>
      <c r="I322" s="88"/>
      <c r="J322" s="88"/>
      <c r="K322" s="88"/>
      <c r="L322" s="81">
        <f t="shared" si="1"/>
        <v>0</v>
      </c>
      <c r="M322" s="88">
        <v>1</v>
      </c>
      <c r="N322" s="88">
        <v>4</v>
      </c>
      <c r="O322" s="88"/>
      <c r="P322" s="81">
        <f t="shared" si="2"/>
        <v>41.666666666666664</v>
      </c>
      <c r="Q322" s="88">
        <v>1</v>
      </c>
      <c r="R322" s="88">
        <v>1</v>
      </c>
      <c r="S322" s="88">
        <v>2</v>
      </c>
      <c r="T322" s="81">
        <f t="shared" si="3"/>
        <v>33.333333333333336</v>
      </c>
      <c r="U322" s="88">
        <v>2</v>
      </c>
      <c r="V322" s="88">
        <v>1</v>
      </c>
      <c r="W322" s="88"/>
      <c r="X322" s="81">
        <f t="shared" si="4"/>
        <v>25</v>
      </c>
      <c r="Y322" s="84">
        <f t="shared" si="5"/>
        <v>7.333333333333333</v>
      </c>
      <c r="Z322" s="85">
        <f t="shared" si="6"/>
        <v>58.333333333333336</v>
      </c>
    </row>
    <row r="323" spans="2:26" x14ac:dyDescent="0.25">
      <c r="B323" s="17"/>
      <c r="C323" s="86"/>
      <c r="D323" s="48"/>
      <c r="E323" s="79"/>
      <c r="F323" s="79"/>
      <c r="G323" s="156"/>
      <c r="H323" s="86"/>
      <c r="I323" s="88"/>
      <c r="J323" s="88"/>
      <c r="K323" s="88"/>
      <c r="L323" s="81"/>
      <c r="M323" s="88"/>
      <c r="N323" s="88"/>
      <c r="O323" s="88"/>
      <c r="P323" s="81"/>
      <c r="Q323" s="88"/>
      <c r="R323" s="88"/>
      <c r="S323" s="88"/>
      <c r="T323" s="81"/>
      <c r="U323" s="88"/>
      <c r="V323" s="88"/>
      <c r="W323" s="88"/>
      <c r="X323" s="81"/>
      <c r="Y323" s="162">
        <f>Y322-Y321</f>
        <v>1.2619047619047619</v>
      </c>
      <c r="Z323" s="162">
        <f>Z322-Z321</f>
        <v>8.3333333333333357</v>
      </c>
    </row>
    <row r="324" spans="2:26" x14ac:dyDescent="0.25">
      <c r="B324" s="17"/>
      <c r="C324" s="164" t="s">
        <v>73</v>
      </c>
      <c r="D324" s="98" t="s">
        <v>90</v>
      </c>
      <c r="E324" s="100">
        <v>11</v>
      </c>
      <c r="F324" s="100">
        <v>13</v>
      </c>
      <c r="G324" s="80">
        <f t="shared" si="0"/>
        <v>13</v>
      </c>
      <c r="H324" s="104" t="s">
        <v>41</v>
      </c>
      <c r="I324" s="147"/>
      <c r="J324" s="147"/>
      <c r="K324" s="147">
        <v>1</v>
      </c>
      <c r="L324" s="150">
        <f t="shared" ref="L324" si="482">SUM(I324:K324)*100/G324</f>
        <v>7.6923076923076925</v>
      </c>
      <c r="M324" s="147">
        <v>1</v>
      </c>
      <c r="N324" s="147"/>
      <c r="O324" s="147">
        <v>3</v>
      </c>
      <c r="P324" s="150">
        <f t="shared" ref="P324" si="483">SUM(M324:O324)*100/G324</f>
        <v>30.76923076923077</v>
      </c>
      <c r="Q324" s="147">
        <v>1</v>
      </c>
      <c r="R324" s="147">
        <v>2</v>
      </c>
      <c r="S324" s="147">
        <v>3</v>
      </c>
      <c r="T324" s="150">
        <f t="shared" ref="T324" si="484">SUM(Q324:S324)*100/G324</f>
        <v>46.153846153846153</v>
      </c>
      <c r="U324" s="147">
        <v>2</v>
      </c>
      <c r="V324" s="147"/>
      <c r="W324" s="147"/>
      <c r="X324" s="150">
        <f t="shared" ref="X324" si="485">SUM(U324:W324)*100/G324</f>
        <v>15.384615384615385</v>
      </c>
      <c r="Y324" s="158">
        <f t="shared" ref="Y324" si="486">((1*I324)+(2*J324)+(3*K324)+(4*M324)+(5*N324)+(6*O324)+(7*Q324)+(8*R324)+(9*S324)+(10*U324)+(11*V324)+(12*W324))/G324</f>
        <v>7.3076923076923075</v>
      </c>
      <c r="Z324" s="159">
        <f t="shared" ref="Z324" si="487">T324+X324</f>
        <v>61.53846153846154</v>
      </c>
    </row>
    <row r="325" spans="2:26" x14ac:dyDescent="0.25">
      <c r="B325" s="17"/>
      <c r="D325" s="48"/>
      <c r="E325" s="79"/>
      <c r="F325" s="79"/>
      <c r="G325" s="156"/>
      <c r="H325" s="86"/>
      <c r="I325" s="88"/>
      <c r="J325" s="88"/>
      <c r="K325" s="88"/>
      <c r="L325" s="81"/>
      <c r="M325" s="88"/>
      <c r="N325" s="88"/>
      <c r="O325" s="88"/>
      <c r="P325" s="81"/>
      <c r="Q325" s="88"/>
      <c r="R325" s="88"/>
      <c r="S325" s="88"/>
      <c r="T325" s="81"/>
      <c r="U325" s="88"/>
      <c r="V325" s="88"/>
      <c r="W325" s="88"/>
      <c r="X325" s="81"/>
      <c r="Y325" s="84"/>
      <c r="Z325" s="85"/>
    </row>
    <row r="326" spans="2:26" x14ac:dyDescent="0.25">
      <c r="B326" s="17"/>
      <c r="C326" s="86"/>
      <c r="D326" s="98" t="s">
        <v>90</v>
      </c>
      <c r="E326" s="79"/>
      <c r="F326" s="79"/>
      <c r="G326" s="156"/>
      <c r="H326" s="104" t="s">
        <v>41</v>
      </c>
      <c r="I326" s="88"/>
      <c r="J326" s="88"/>
      <c r="K326" s="88"/>
      <c r="L326" s="81"/>
      <c r="M326" s="88"/>
      <c r="N326" s="88"/>
      <c r="O326" s="88"/>
      <c r="P326" s="81"/>
      <c r="Q326" s="88"/>
      <c r="R326" s="88"/>
      <c r="S326" s="88"/>
      <c r="T326" s="81"/>
      <c r="U326" s="88"/>
      <c r="V326" s="88"/>
      <c r="W326" s="88"/>
      <c r="X326" s="81"/>
      <c r="Y326" s="158">
        <f>AVERAGE(Y324,Y321,Y317,Y312,Y307,Y302)</f>
        <v>6.7170329670329672</v>
      </c>
      <c r="Z326" s="158">
        <f>AVERAGE(Z324,Z321,Z317,Z312,Z307,Z302)</f>
        <v>50.990675990676003</v>
      </c>
    </row>
    <row r="327" spans="2:26" x14ac:dyDescent="0.25">
      <c r="C327" s="86"/>
      <c r="D327" s="48" t="s">
        <v>19</v>
      </c>
      <c r="E327" s="79"/>
      <c r="F327" s="79"/>
      <c r="G327" s="156"/>
      <c r="H327" s="86" t="s">
        <v>41</v>
      </c>
      <c r="I327" s="88"/>
      <c r="J327" s="88"/>
      <c r="K327" s="88"/>
      <c r="L327" s="81"/>
      <c r="M327" s="88"/>
      <c r="N327" s="88"/>
      <c r="O327" s="88"/>
      <c r="P327" s="81"/>
      <c r="Q327" s="88"/>
      <c r="R327" s="88"/>
      <c r="S327" s="88"/>
      <c r="T327" s="81"/>
      <c r="U327" s="88"/>
      <c r="V327" s="88"/>
      <c r="W327" s="88"/>
      <c r="X327" s="81"/>
      <c r="Y327" s="84">
        <f>AVERAGE(Y322,Y318,Y313,Y308,Y303,Y298)</f>
        <v>6.8566738816738821</v>
      </c>
      <c r="Z327" s="84">
        <f>AVERAGE(Z322,Z318,Z313,Z308,Z303,Z298)</f>
        <v>56.98051948051949</v>
      </c>
    </row>
    <row r="328" spans="2:26" x14ac:dyDescent="0.25">
      <c r="C328" s="86"/>
      <c r="D328" s="246" t="s">
        <v>130</v>
      </c>
      <c r="E328" s="79"/>
      <c r="F328" s="79"/>
      <c r="G328" s="156"/>
      <c r="H328" s="331" t="s">
        <v>41</v>
      </c>
      <c r="I328" s="88"/>
      <c r="J328" s="88"/>
      <c r="K328" s="88"/>
      <c r="L328" s="81"/>
      <c r="M328" s="88"/>
      <c r="N328" s="88"/>
      <c r="O328" s="88"/>
      <c r="P328" s="81"/>
      <c r="Q328" s="88"/>
      <c r="R328" s="88"/>
      <c r="S328" s="88"/>
      <c r="T328" s="81"/>
      <c r="U328" s="88"/>
      <c r="V328" s="88"/>
      <c r="W328" s="88"/>
      <c r="X328" s="81"/>
      <c r="Y328" s="335">
        <f>AVERAGE(Y319,Y314,Y309,Y304,Y299,Y294)</f>
        <v>6.2313492063492069</v>
      </c>
      <c r="Z328" s="335">
        <f>AVERAGE(Z319,Z314,Z309,Z304,Z299,Z294)</f>
        <v>50.396825396825392</v>
      </c>
    </row>
    <row r="329" spans="2:26" x14ac:dyDescent="0.25">
      <c r="C329" s="86"/>
      <c r="D329" s="246" t="s">
        <v>153</v>
      </c>
      <c r="E329" s="79"/>
      <c r="F329" s="79"/>
      <c r="G329" s="156"/>
      <c r="H329" s="331" t="s">
        <v>41</v>
      </c>
      <c r="I329" s="88"/>
      <c r="J329" s="88"/>
      <c r="K329" s="88"/>
      <c r="L329" s="81"/>
      <c r="M329" s="88"/>
      <c r="N329" s="88"/>
      <c r="O329" s="88"/>
      <c r="P329" s="81"/>
      <c r="Q329" s="88"/>
      <c r="R329" s="88"/>
      <c r="S329" s="88"/>
      <c r="T329" s="81"/>
      <c r="U329" s="88"/>
      <c r="V329" s="88"/>
      <c r="W329" s="88"/>
      <c r="X329" s="81"/>
      <c r="Y329" s="335">
        <f>AVERAGE(Y315,Y310,Y305,Y300,Y295)</f>
        <v>6.4451948051948049</v>
      </c>
      <c r="Z329" s="335">
        <f>AVERAGE(Z315,Z310,Z305,Z300,Z295)</f>
        <v>53.506493506493506</v>
      </c>
    </row>
    <row r="330" spans="2:26" x14ac:dyDescent="0.25">
      <c r="C330" s="86"/>
      <c r="D330" s="48"/>
      <c r="E330" s="83"/>
      <c r="F330" s="31"/>
      <c r="G330" s="156"/>
      <c r="H330" s="52"/>
      <c r="I330" s="13"/>
      <c r="J330" s="13"/>
      <c r="K330" s="13"/>
      <c r="L330" s="81"/>
      <c r="M330" s="13"/>
      <c r="N330" s="13"/>
      <c r="O330" s="13"/>
      <c r="P330" s="81"/>
      <c r="Q330" s="13"/>
      <c r="R330" s="13"/>
      <c r="S330" s="13"/>
      <c r="T330" s="81"/>
      <c r="U330" s="13"/>
      <c r="V330" s="13"/>
      <c r="W330" s="13"/>
      <c r="X330" s="81"/>
      <c r="Y330" s="162">
        <f>Y329-Y328</f>
        <v>0.21384559884559806</v>
      </c>
      <c r="Z330" s="162">
        <f>Z329-Z328</f>
        <v>3.1096681096681138</v>
      </c>
    </row>
    <row r="331" spans="2:26" x14ac:dyDescent="0.25">
      <c r="C331" s="439" t="s">
        <v>155</v>
      </c>
      <c r="D331" s="48" t="s">
        <v>153</v>
      </c>
      <c r="E331" s="83">
        <v>9</v>
      </c>
      <c r="F331" s="31">
        <v>10</v>
      </c>
      <c r="G331" s="80">
        <f t="shared" ref="G331:G334" si="488">I331+J331+K331+M331+N331+O331+Q331+R331+S331+U331+V331+W331</f>
        <v>10</v>
      </c>
      <c r="H331" s="331" t="s">
        <v>42</v>
      </c>
      <c r="I331" s="13"/>
      <c r="J331" s="13">
        <v>1</v>
      </c>
      <c r="K331" s="13">
        <v>4</v>
      </c>
      <c r="L331" s="334">
        <f t="shared" ref="L331:L334" si="489">SUM(I331:K331)*100/F331</f>
        <v>50</v>
      </c>
      <c r="M331" s="13"/>
      <c r="N331" s="13">
        <v>2</v>
      </c>
      <c r="O331" s="13"/>
      <c r="P331" s="334">
        <f t="shared" ref="P331:P334" si="490">SUM(M331:O331)*100/F331</f>
        <v>20</v>
      </c>
      <c r="Q331" s="13"/>
      <c r="R331" s="13">
        <v>2</v>
      </c>
      <c r="S331" s="13">
        <v>1</v>
      </c>
      <c r="T331" s="334">
        <f t="shared" ref="T331:T334" si="491">SUM(Q331:S331)*100/F331</f>
        <v>30</v>
      </c>
      <c r="U331" s="13"/>
      <c r="V331" s="13"/>
      <c r="W331" s="13"/>
      <c r="X331" s="334">
        <f t="shared" ref="X331:X334" si="492">SUM(U331:W331)*100/F331</f>
        <v>0</v>
      </c>
      <c r="Y331" s="335">
        <f t="shared" ref="Y331:Y334" si="493">((1*I331)+(2*J331)+(3*K331)+(4*M331)+(5*N331)+(6*O331)+(7*Q331)+(8*R331)+(9*S331)+(10*U331)+(11*V331)+(12*W331))/G331</f>
        <v>4.9000000000000004</v>
      </c>
      <c r="Z331" s="336">
        <f t="shared" ref="Z331:Z334" si="494">T331+X331</f>
        <v>30</v>
      </c>
    </row>
    <row r="332" spans="2:26" x14ac:dyDescent="0.25">
      <c r="C332" s="331" t="s">
        <v>73</v>
      </c>
      <c r="D332" s="246" t="s">
        <v>130</v>
      </c>
      <c r="E332" s="337">
        <v>9</v>
      </c>
      <c r="F332" s="337">
        <v>12</v>
      </c>
      <c r="G332" s="80">
        <f t="shared" si="488"/>
        <v>12</v>
      </c>
      <c r="H332" s="331" t="s">
        <v>42</v>
      </c>
      <c r="I332" s="338"/>
      <c r="J332" s="338"/>
      <c r="K332" s="338"/>
      <c r="L332" s="334">
        <f t="shared" si="489"/>
        <v>0</v>
      </c>
      <c r="M332" s="338"/>
      <c r="N332" s="338"/>
      <c r="O332" s="338">
        <v>1</v>
      </c>
      <c r="P332" s="334">
        <f t="shared" si="490"/>
        <v>8.3333333333333339</v>
      </c>
      <c r="Q332" s="338"/>
      <c r="R332" s="338">
        <v>5</v>
      </c>
      <c r="S332" s="338">
        <v>1</v>
      </c>
      <c r="T332" s="334">
        <f t="shared" si="491"/>
        <v>50</v>
      </c>
      <c r="U332" s="338">
        <v>2</v>
      </c>
      <c r="V332" s="338">
        <v>3</v>
      </c>
      <c r="W332" s="338"/>
      <c r="X332" s="334">
        <f t="shared" si="492"/>
        <v>41.666666666666664</v>
      </c>
      <c r="Y332" s="335">
        <f t="shared" si="493"/>
        <v>9</v>
      </c>
      <c r="Z332" s="336">
        <f t="shared" si="494"/>
        <v>91.666666666666657</v>
      </c>
    </row>
    <row r="333" spans="2:26" x14ac:dyDescent="0.25">
      <c r="C333" s="86" t="s">
        <v>73</v>
      </c>
      <c r="D333" s="48" t="s">
        <v>19</v>
      </c>
      <c r="E333" s="79">
        <v>9</v>
      </c>
      <c r="F333" s="79">
        <v>11</v>
      </c>
      <c r="G333" s="80">
        <f t="shared" si="488"/>
        <v>11</v>
      </c>
      <c r="H333" s="86" t="s">
        <v>42</v>
      </c>
      <c r="I333" s="88"/>
      <c r="J333" s="88"/>
      <c r="K333" s="88"/>
      <c r="L333" s="81">
        <f t="shared" si="489"/>
        <v>0</v>
      </c>
      <c r="M333" s="88"/>
      <c r="N333" s="88">
        <v>1</v>
      </c>
      <c r="O333" s="88">
        <v>1</v>
      </c>
      <c r="P333" s="81">
        <f t="shared" si="490"/>
        <v>18.181818181818183</v>
      </c>
      <c r="Q333" s="88"/>
      <c r="R333" s="88">
        <v>1</v>
      </c>
      <c r="S333" s="88">
        <v>1</v>
      </c>
      <c r="T333" s="81">
        <f t="shared" si="491"/>
        <v>18.181818181818183</v>
      </c>
      <c r="U333" s="88">
        <v>5</v>
      </c>
      <c r="V333" s="88">
        <v>2</v>
      </c>
      <c r="W333" s="88"/>
      <c r="X333" s="81">
        <f t="shared" si="492"/>
        <v>63.636363636363633</v>
      </c>
      <c r="Y333" s="84">
        <f t="shared" si="493"/>
        <v>9.0909090909090917</v>
      </c>
      <c r="Z333" s="85">
        <f t="shared" si="494"/>
        <v>81.818181818181813</v>
      </c>
    </row>
    <row r="334" spans="2:26" x14ac:dyDescent="0.25">
      <c r="C334" s="331" t="s">
        <v>73</v>
      </c>
      <c r="D334" s="246" t="s">
        <v>130</v>
      </c>
      <c r="E334" s="337">
        <v>10</v>
      </c>
      <c r="F334" s="337">
        <v>10</v>
      </c>
      <c r="G334" s="80">
        <f t="shared" si="488"/>
        <v>10</v>
      </c>
      <c r="H334" s="331" t="s">
        <v>42</v>
      </c>
      <c r="I334" s="338"/>
      <c r="J334" s="338"/>
      <c r="K334" s="338"/>
      <c r="L334" s="334">
        <f t="shared" si="489"/>
        <v>0</v>
      </c>
      <c r="M334" s="338">
        <v>1</v>
      </c>
      <c r="N334" s="338">
        <v>1</v>
      </c>
      <c r="O334" s="338"/>
      <c r="P334" s="334">
        <f t="shared" si="490"/>
        <v>20</v>
      </c>
      <c r="Q334" s="338">
        <v>1</v>
      </c>
      <c r="R334" s="338">
        <v>2</v>
      </c>
      <c r="S334" s="338"/>
      <c r="T334" s="334">
        <f t="shared" si="491"/>
        <v>30</v>
      </c>
      <c r="U334" s="338">
        <v>5</v>
      </c>
      <c r="V334" s="338"/>
      <c r="W334" s="338"/>
      <c r="X334" s="334">
        <f t="shared" si="492"/>
        <v>50</v>
      </c>
      <c r="Y334" s="335">
        <f t="shared" si="493"/>
        <v>8.1999999999999993</v>
      </c>
      <c r="Z334" s="336">
        <f t="shared" si="494"/>
        <v>80</v>
      </c>
    </row>
    <row r="335" spans="2:26" x14ac:dyDescent="0.25">
      <c r="C335" s="86"/>
      <c r="D335" s="48"/>
      <c r="E335" s="83"/>
      <c r="F335" s="31"/>
      <c r="G335" s="156"/>
      <c r="H335" s="52"/>
      <c r="I335" s="13"/>
      <c r="J335" s="13"/>
      <c r="K335" s="13"/>
      <c r="L335" s="81"/>
      <c r="M335" s="13"/>
      <c r="N335" s="13"/>
      <c r="O335" s="13"/>
      <c r="P335" s="81"/>
      <c r="Q335" s="13"/>
      <c r="R335" s="13"/>
      <c r="S335" s="13"/>
      <c r="T335" s="81"/>
      <c r="U335" s="13"/>
      <c r="V335" s="13"/>
      <c r="W335" s="13"/>
      <c r="X335" s="81"/>
      <c r="Y335" s="162">
        <f>Y334-Y333</f>
        <v>-0.89090909090909243</v>
      </c>
      <c r="Z335" s="162">
        <f>Z334-Z333</f>
        <v>-1.818181818181813</v>
      </c>
    </row>
    <row r="336" spans="2:26" x14ac:dyDescent="0.25">
      <c r="C336" s="164" t="s">
        <v>73</v>
      </c>
      <c r="D336" s="98" t="s">
        <v>90</v>
      </c>
      <c r="E336" s="100">
        <v>9</v>
      </c>
      <c r="F336" s="100">
        <v>13</v>
      </c>
      <c r="G336" s="80">
        <f t="shared" ref="G336:G337" si="495">I336+J336+K336+M336+N336+O336+Q336+R336+S336+U336+V336+W336</f>
        <v>13</v>
      </c>
      <c r="H336" s="104" t="s">
        <v>42</v>
      </c>
      <c r="I336" s="147"/>
      <c r="J336" s="147">
        <v>3</v>
      </c>
      <c r="K336" s="147">
        <v>1</v>
      </c>
      <c r="L336" s="150">
        <f t="shared" ref="L336" si="496">SUM(I336:K336)*100/G336</f>
        <v>30.76923076923077</v>
      </c>
      <c r="M336" s="147"/>
      <c r="N336" s="147">
        <v>3</v>
      </c>
      <c r="O336" s="147">
        <v>1</v>
      </c>
      <c r="P336" s="150">
        <f t="shared" ref="P336" si="497">SUM(M336:O336)*100/G336</f>
        <v>30.76923076923077</v>
      </c>
      <c r="Q336" s="147"/>
      <c r="R336" s="147">
        <v>1</v>
      </c>
      <c r="S336" s="147">
        <v>3</v>
      </c>
      <c r="T336" s="150">
        <f t="shared" ref="T336" si="498">SUM(Q336:S336)*100/G336</f>
        <v>30.76923076923077</v>
      </c>
      <c r="U336" s="147">
        <v>1</v>
      </c>
      <c r="V336" s="147"/>
      <c r="W336" s="147"/>
      <c r="X336" s="150">
        <f t="shared" ref="X336" si="499">SUM(U336:W336)*100/G336</f>
        <v>7.6923076923076925</v>
      </c>
      <c r="Y336" s="158">
        <f t="shared" ref="Y336:Y337" si="500">((1*I336)+(2*J336)+(3*K336)+(4*M336)+(5*N336)+(6*O336)+(7*Q336)+(8*R336)+(9*S336)+(10*U336)+(11*V336)+(12*W336))/G336</f>
        <v>5.7692307692307692</v>
      </c>
      <c r="Z336" s="159">
        <f t="shared" ref="Z336:Z337" si="501">T336+X336</f>
        <v>38.46153846153846</v>
      </c>
    </row>
    <row r="337" spans="3:26" x14ac:dyDescent="0.25">
      <c r="C337" s="86" t="s">
        <v>73</v>
      </c>
      <c r="D337" s="48" t="s">
        <v>19</v>
      </c>
      <c r="E337" s="79">
        <v>10</v>
      </c>
      <c r="F337" s="79">
        <v>8</v>
      </c>
      <c r="G337" s="80">
        <f t="shared" si="495"/>
        <v>8</v>
      </c>
      <c r="H337" s="86" t="s">
        <v>42</v>
      </c>
      <c r="I337" s="88"/>
      <c r="J337" s="88"/>
      <c r="K337" s="88">
        <v>2</v>
      </c>
      <c r="L337" s="81">
        <f t="shared" ref="L337" si="502">SUM(I337:K337)*100/F337</f>
        <v>25</v>
      </c>
      <c r="M337" s="88">
        <v>2</v>
      </c>
      <c r="N337" s="88">
        <v>1</v>
      </c>
      <c r="O337" s="88">
        <v>1</v>
      </c>
      <c r="P337" s="81">
        <f t="shared" ref="P337" si="503">SUM(M337:O337)*100/F337</f>
        <v>50</v>
      </c>
      <c r="Q337" s="88"/>
      <c r="R337" s="88">
        <v>2</v>
      </c>
      <c r="S337" s="88"/>
      <c r="T337" s="81">
        <f t="shared" ref="T337" si="504">SUM(Q337:S337)*100/F337</f>
        <v>25</v>
      </c>
      <c r="U337" s="88"/>
      <c r="V337" s="88"/>
      <c r="W337" s="88"/>
      <c r="X337" s="81">
        <f t="shared" ref="X337" si="505">SUM(U337:W337)*100/F337</f>
        <v>0</v>
      </c>
      <c r="Y337" s="84">
        <f t="shared" si="500"/>
        <v>5.125</v>
      </c>
      <c r="Z337" s="85">
        <f t="shared" si="501"/>
        <v>25</v>
      </c>
    </row>
    <row r="338" spans="3:26" x14ac:dyDescent="0.25">
      <c r="C338" s="86"/>
      <c r="D338" s="48"/>
      <c r="E338" s="79"/>
      <c r="F338" s="79"/>
      <c r="G338" s="91"/>
      <c r="H338" s="86"/>
      <c r="I338" s="88"/>
      <c r="J338" s="88"/>
      <c r="K338" s="88"/>
      <c r="L338" s="81"/>
      <c r="M338" s="88"/>
      <c r="N338" s="88"/>
      <c r="O338" s="88"/>
      <c r="P338" s="81"/>
      <c r="Q338" s="88"/>
      <c r="R338" s="88"/>
      <c r="S338" s="88"/>
      <c r="T338" s="81"/>
      <c r="U338" s="88"/>
      <c r="V338" s="88"/>
      <c r="W338" s="88"/>
      <c r="X338" s="81"/>
      <c r="Y338" s="162">
        <f>Y337-Y336</f>
        <v>-0.64423076923076916</v>
      </c>
      <c r="Z338" s="162">
        <f>Z337-Z336</f>
        <v>-13.46153846153846</v>
      </c>
    </row>
    <row r="339" spans="3:26" x14ac:dyDescent="0.25">
      <c r="C339" s="164" t="s">
        <v>73</v>
      </c>
      <c r="D339" s="98" t="s">
        <v>90</v>
      </c>
      <c r="E339" s="100">
        <v>10</v>
      </c>
      <c r="F339" s="100">
        <v>14</v>
      </c>
      <c r="G339" s="80">
        <f t="shared" si="0"/>
        <v>14</v>
      </c>
      <c r="H339" s="104" t="s">
        <v>42</v>
      </c>
      <c r="I339" s="147"/>
      <c r="J339" s="147">
        <v>2</v>
      </c>
      <c r="K339" s="147"/>
      <c r="L339" s="150">
        <f t="shared" ref="L339" si="506">SUM(I339:K339)*100/G339</f>
        <v>14.285714285714286</v>
      </c>
      <c r="M339" s="147">
        <v>3</v>
      </c>
      <c r="N339" s="147"/>
      <c r="O339" s="147"/>
      <c r="P339" s="150">
        <f t="shared" ref="P339" si="507">SUM(M339:O339)*100/G339</f>
        <v>21.428571428571427</v>
      </c>
      <c r="Q339" s="147">
        <v>3</v>
      </c>
      <c r="R339" s="147">
        <v>2</v>
      </c>
      <c r="S339" s="147">
        <v>1</v>
      </c>
      <c r="T339" s="150">
        <f t="shared" ref="T339" si="508">SUM(Q339:S339)*100/G339</f>
        <v>42.857142857142854</v>
      </c>
      <c r="U339" s="147"/>
      <c r="V339" s="147">
        <v>3</v>
      </c>
      <c r="W339" s="147"/>
      <c r="X339" s="150">
        <f t="shared" ref="X339" si="509">SUM(U339:W339)*100/G339</f>
        <v>21.428571428571427</v>
      </c>
      <c r="Y339" s="158">
        <f t="shared" ref="Y339" si="510">((1*I339)+(2*J339)+(3*K339)+(4*M339)+(5*N339)+(6*O339)+(7*Q339)+(8*R339)+(9*S339)+(10*U339)+(11*V339)+(12*W339))/G339</f>
        <v>6.7857142857142856</v>
      </c>
      <c r="Z339" s="159">
        <f t="shared" ref="Z339" si="511">T339+X339</f>
        <v>64.285714285714278</v>
      </c>
    </row>
    <row r="340" spans="3:26" x14ac:dyDescent="0.25">
      <c r="C340" s="154"/>
      <c r="D340" s="153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</row>
    <row r="341" spans="3:26" x14ac:dyDescent="0.25">
      <c r="C341" s="154"/>
      <c r="D341" s="98" t="s">
        <v>90</v>
      </c>
      <c r="E341" s="154"/>
      <c r="F341" s="154"/>
      <c r="G341" s="154"/>
      <c r="H341" s="104" t="s">
        <v>42</v>
      </c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21">
        <f>AVERAGE(Y339,Y336)</f>
        <v>6.2774725274725274</v>
      </c>
      <c r="Z341" s="121">
        <f>AVERAGE(Z339,Z336)</f>
        <v>51.373626373626365</v>
      </c>
    </row>
    <row r="342" spans="3:26" x14ac:dyDescent="0.25">
      <c r="C342" s="154"/>
      <c r="D342" s="48" t="s">
        <v>19</v>
      </c>
      <c r="E342" s="154"/>
      <c r="F342" s="154"/>
      <c r="G342" s="154"/>
      <c r="H342" s="86" t="s">
        <v>42</v>
      </c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75">
        <f>AVERAGE(Y337,Y333)</f>
        <v>7.1079545454545459</v>
      </c>
      <c r="Z342" s="175">
        <f>AVERAGE(Z337,Z333)</f>
        <v>53.409090909090907</v>
      </c>
    </row>
    <row r="343" spans="3:26" x14ac:dyDescent="0.25">
      <c r="C343" s="154"/>
      <c r="D343" s="246" t="s">
        <v>130</v>
      </c>
      <c r="E343" s="154"/>
      <c r="F343" s="154"/>
      <c r="G343" s="154"/>
      <c r="H343" s="331" t="s">
        <v>42</v>
      </c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265">
        <f>AVERAGE(Y334,Y332)</f>
        <v>8.6</v>
      </c>
      <c r="Z343" s="265">
        <f>AVERAGE(Z334,Z332)</f>
        <v>85.833333333333329</v>
      </c>
    </row>
    <row r="344" spans="3:26" x14ac:dyDescent="0.25">
      <c r="C344" s="154"/>
      <c r="D344" s="246" t="s">
        <v>153</v>
      </c>
      <c r="E344" s="154"/>
      <c r="F344" s="154"/>
      <c r="G344" s="154"/>
      <c r="H344" s="331" t="s">
        <v>42</v>
      </c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265">
        <f>AVERAGE(Y331)</f>
        <v>4.9000000000000004</v>
      </c>
      <c r="Z344" s="265">
        <f>AVERAGE(Z331)</f>
        <v>30</v>
      </c>
    </row>
    <row r="345" spans="3:26" x14ac:dyDescent="0.25">
      <c r="C345" s="154" t="s">
        <v>155</v>
      </c>
      <c r="D345" s="246" t="s">
        <v>153</v>
      </c>
      <c r="E345" s="447">
        <v>10</v>
      </c>
      <c r="F345" s="390">
        <v>11</v>
      </c>
      <c r="G345" s="67">
        <f t="shared" ref="G345" si="512">I345+J345+K345+M345+N345+O345+Q345+R345+S345+U345+V345+W345</f>
        <v>11</v>
      </c>
      <c r="H345" s="448" t="s">
        <v>156</v>
      </c>
      <c r="I345" s="390"/>
      <c r="J345" s="390"/>
      <c r="K345" s="392"/>
      <c r="L345" s="449">
        <f>SUM(I345:K345)*100/G345</f>
        <v>0</v>
      </c>
      <c r="M345" s="391"/>
      <c r="N345" s="391"/>
      <c r="O345" s="31"/>
      <c r="P345" s="449">
        <f>SUM(M345:O345)*100/G345</f>
        <v>0</v>
      </c>
      <c r="Q345" s="391"/>
      <c r="R345" s="391">
        <v>2</v>
      </c>
      <c r="S345" s="31">
        <v>6</v>
      </c>
      <c r="T345" s="449">
        <f>SUM(Q345:S345)*100/G345</f>
        <v>72.727272727272734</v>
      </c>
      <c r="U345" s="391">
        <v>2</v>
      </c>
      <c r="V345" s="391">
        <v>1</v>
      </c>
      <c r="W345" s="31"/>
      <c r="X345" s="55">
        <f>SUM(U345:W345)*100/G345</f>
        <v>27.272727272727273</v>
      </c>
      <c r="Y345" s="255">
        <f t="shared" ref="Y345" si="513">((1*I345)+(2*J345)+(3*K345)+(4*M345)+(5*N345)+(6*O345)+(7*Q345)+(8*R345)+(9*S345)+(10*U345)+(11*V345)+(12*W345))/G345</f>
        <v>9.1818181818181817</v>
      </c>
      <c r="Z345" s="256">
        <f t="shared" ref="Z345" si="514">T345+X345</f>
        <v>100</v>
      </c>
    </row>
    <row r="346" spans="3:26" x14ac:dyDescent="0.25">
      <c r="C346" s="154"/>
      <c r="D346" s="198"/>
      <c r="E346" s="154"/>
      <c r="F346" s="154"/>
      <c r="G346" s="199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84"/>
      <c r="Z346" s="84"/>
    </row>
    <row r="347" spans="3:26" x14ac:dyDescent="0.25">
      <c r="C347" s="200" t="s">
        <v>62</v>
      </c>
      <c r="D347" s="98" t="s">
        <v>90</v>
      </c>
      <c r="E347" s="100">
        <v>3</v>
      </c>
      <c r="F347" s="100">
        <v>18</v>
      </c>
      <c r="G347" s="80">
        <f t="shared" ref="G347" si="515">I347+J347+K347+M347+N347+O347+Q347+R347+S347+U347+V347+W347</f>
        <v>18</v>
      </c>
      <c r="H347" s="104" t="s">
        <v>128</v>
      </c>
      <c r="I347" s="147"/>
      <c r="J347" s="147"/>
      <c r="K347" s="147"/>
      <c r="L347" s="150">
        <f t="shared" ref="L347" si="516">SUM(I347:K347)*100/G347</f>
        <v>0</v>
      </c>
      <c r="M347" s="147"/>
      <c r="N347" s="147"/>
      <c r="O347" s="147"/>
      <c r="P347" s="150">
        <f t="shared" ref="P347" si="517">SUM(M347:O347)*100/G347</f>
        <v>0</v>
      </c>
      <c r="Q347" s="147"/>
      <c r="R347" s="147">
        <v>1</v>
      </c>
      <c r="S347" s="147">
        <v>6</v>
      </c>
      <c r="T347" s="150">
        <f t="shared" ref="T347" si="518">SUM(Q347:S347)*100/G347</f>
        <v>38.888888888888886</v>
      </c>
      <c r="U347" s="147">
        <v>6</v>
      </c>
      <c r="V347" s="147">
        <v>5</v>
      </c>
      <c r="W347" s="147"/>
      <c r="X347" s="150">
        <f t="shared" ref="X347" si="519">SUM(U347:W347)*100/G347</f>
        <v>61.111111111111114</v>
      </c>
      <c r="Y347" s="158">
        <f t="shared" ref="Y347" si="520">((1*I347)+(2*J347)+(3*K347)+(4*M347)+(5*N347)+(6*O347)+(7*Q347)+(8*R347)+(9*S347)+(10*U347)+(11*V347)+(12*W347))/G347</f>
        <v>9.8333333333333339</v>
      </c>
      <c r="Z347" s="159">
        <f t="shared" ref="Z347" si="521">T347+X347</f>
        <v>100</v>
      </c>
    </row>
    <row r="348" spans="3:26" x14ac:dyDescent="0.25">
      <c r="C348" s="164" t="s">
        <v>73</v>
      </c>
      <c r="D348" s="98" t="s">
        <v>90</v>
      </c>
      <c r="E348" s="100">
        <v>11</v>
      </c>
      <c r="F348" s="100">
        <v>13</v>
      </c>
      <c r="G348" s="80">
        <f t="shared" ref="G348:G351" si="522">I348+J348+K348+M348+N348+O348+Q348+R348+S348+U348+V348+W348</f>
        <v>13</v>
      </c>
      <c r="H348" s="104" t="s">
        <v>109</v>
      </c>
      <c r="I348" s="147"/>
      <c r="J348" s="147"/>
      <c r="K348" s="147">
        <v>1</v>
      </c>
      <c r="L348" s="150">
        <f t="shared" ref="L348" si="523">SUM(I348:K348)*100/G348</f>
        <v>7.6923076923076925</v>
      </c>
      <c r="M348" s="147"/>
      <c r="N348" s="147"/>
      <c r="O348" s="147"/>
      <c r="P348" s="176">
        <f t="shared" ref="P348" si="524">SUM(M348:O348)*100/G348</f>
        <v>0</v>
      </c>
      <c r="Q348" s="147">
        <v>2</v>
      </c>
      <c r="R348" s="147">
        <v>2</v>
      </c>
      <c r="S348" s="147">
        <v>1</v>
      </c>
      <c r="T348" s="150">
        <f t="shared" ref="T348" si="525">SUM(Q348:S348)*100/G348</f>
        <v>38.46153846153846</v>
      </c>
      <c r="U348" s="147"/>
      <c r="V348" s="147">
        <v>7</v>
      </c>
      <c r="W348" s="147"/>
      <c r="X348" s="150">
        <f t="shared" ref="X348" si="526">SUM(U348:W348)*100/G348</f>
        <v>53.846153846153847</v>
      </c>
      <c r="Y348" s="158">
        <f t="shared" ref="Y348:Y351" si="527">((1*I348)+(2*J348)+(3*K348)+(4*M348)+(5*N348)+(6*O348)+(7*Q348)+(8*R348)+(9*S348)+(10*U348)+(11*V348)+(12*W348))/G348</f>
        <v>9.1538461538461533</v>
      </c>
      <c r="Z348" s="159">
        <f t="shared" ref="Z348:Z351" si="528">T348+X348</f>
        <v>92.307692307692307</v>
      </c>
    </row>
    <row r="349" spans="3:26" x14ac:dyDescent="0.25">
      <c r="C349" s="86" t="s">
        <v>73</v>
      </c>
      <c r="D349" s="48" t="s">
        <v>19</v>
      </c>
      <c r="E349" s="79">
        <v>11</v>
      </c>
      <c r="F349" s="79">
        <v>12</v>
      </c>
      <c r="G349" s="80">
        <f t="shared" si="522"/>
        <v>12</v>
      </c>
      <c r="H349" s="197" t="s">
        <v>109</v>
      </c>
      <c r="I349" s="88"/>
      <c r="J349" s="88"/>
      <c r="K349" s="88">
        <v>3</v>
      </c>
      <c r="L349" s="81">
        <f t="shared" ref="L349:L350" si="529">SUM(I349:K349)*100/F349</f>
        <v>25</v>
      </c>
      <c r="M349" s="88"/>
      <c r="N349" s="88">
        <v>1</v>
      </c>
      <c r="O349" s="88">
        <v>1</v>
      </c>
      <c r="P349" s="81">
        <f t="shared" ref="P349:P350" si="530">SUM(M349:O349)*100/F349</f>
        <v>16.666666666666668</v>
      </c>
      <c r="Q349" s="88"/>
      <c r="R349" s="88"/>
      <c r="S349" s="88">
        <v>2</v>
      </c>
      <c r="T349" s="81">
        <f t="shared" ref="T349:T350" si="531">SUM(Q349:S349)*100/F349</f>
        <v>16.666666666666668</v>
      </c>
      <c r="U349" s="88"/>
      <c r="V349" s="88">
        <v>5</v>
      </c>
      <c r="W349" s="88"/>
      <c r="X349" s="81">
        <f t="shared" ref="X349:X350" si="532">SUM(U349:W349)*100/F349</f>
        <v>41.666666666666664</v>
      </c>
      <c r="Y349" s="84">
        <f t="shared" si="527"/>
        <v>7.75</v>
      </c>
      <c r="Z349" s="85">
        <f t="shared" si="528"/>
        <v>58.333333333333329</v>
      </c>
    </row>
    <row r="350" spans="3:26" x14ac:dyDescent="0.25">
      <c r="C350" s="331" t="s">
        <v>73</v>
      </c>
      <c r="D350" s="330" t="s">
        <v>130</v>
      </c>
      <c r="E350" s="332">
        <v>11</v>
      </c>
      <c r="F350" s="332">
        <v>7</v>
      </c>
      <c r="G350" s="80">
        <f t="shared" si="522"/>
        <v>7</v>
      </c>
      <c r="H350" s="333" t="s">
        <v>109</v>
      </c>
      <c r="I350" s="311"/>
      <c r="J350" s="311">
        <v>2</v>
      </c>
      <c r="K350" s="311">
        <v>2</v>
      </c>
      <c r="L350" s="334">
        <f t="shared" si="529"/>
        <v>57.142857142857146</v>
      </c>
      <c r="M350" s="311"/>
      <c r="N350" s="311"/>
      <c r="O350" s="311">
        <v>1</v>
      </c>
      <c r="P350" s="334">
        <f t="shared" si="530"/>
        <v>14.285714285714286</v>
      </c>
      <c r="Q350" s="311"/>
      <c r="R350" s="311">
        <v>2</v>
      </c>
      <c r="S350" s="311"/>
      <c r="T350" s="334">
        <f t="shared" si="531"/>
        <v>28.571428571428573</v>
      </c>
      <c r="U350" s="311"/>
      <c r="V350" s="311"/>
      <c r="W350" s="311"/>
      <c r="X350" s="334">
        <f t="shared" si="532"/>
        <v>0</v>
      </c>
      <c r="Y350" s="335">
        <f t="shared" si="527"/>
        <v>4.5714285714285712</v>
      </c>
      <c r="Z350" s="336">
        <f t="shared" si="528"/>
        <v>28.571428571428573</v>
      </c>
    </row>
    <row r="351" spans="3:26" x14ac:dyDescent="0.25">
      <c r="C351" s="331" t="s">
        <v>73</v>
      </c>
      <c r="D351" s="472" t="s">
        <v>153</v>
      </c>
      <c r="E351" s="332">
        <v>11</v>
      </c>
      <c r="F351" s="226">
        <v>10</v>
      </c>
      <c r="G351" s="80">
        <f t="shared" si="522"/>
        <v>10</v>
      </c>
      <c r="H351" s="333" t="s">
        <v>109</v>
      </c>
      <c r="I351" s="390"/>
      <c r="J351" s="390"/>
      <c r="K351" s="392">
        <v>1</v>
      </c>
      <c r="L351" s="449">
        <f>SUM(I351:K351)*100/G351</f>
        <v>10</v>
      </c>
      <c r="M351" s="391"/>
      <c r="N351" s="391"/>
      <c r="O351" s="31">
        <v>1</v>
      </c>
      <c r="P351" s="449">
        <f>SUM(M351:O351)*100/G351</f>
        <v>10</v>
      </c>
      <c r="Q351" s="391">
        <v>1</v>
      </c>
      <c r="R351" s="391"/>
      <c r="S351" s="31"/>
      <c r="T351" s="449">
        <f>SUM(Q351:S351)*100/G351</f>
        <v>10</v>
      </c>
      <c r="U351" s="391">
        <v>1</v>
      </c>
      <c r="V351" s="391">
        <v>6</v>
      </c>
      <c r="W351" s="31"/>
      <c r="X351" s="55">
        <f>SUM(U351:W351)*100/G351</f>
        <v>70</v>
      </c>
      <c r="Y351" s="255">
        <f t="shared" si="527"/>
        <v>9.1999999999999993</v>
      </c>
      <c r="Z351" s="256">
        <f t="shared" si="528"/>
        <v>80</v>
      </c>
    </row>
    <row r="352" spans="3:26" x14ac:dyDescent="0.25">
      <c r="C352" s="86"/>
      <c r="D352" s="329"/>
      <c r="E352" s="226"/>
      <c r="F352" s="226"/>
      <c r="G352" s="91"/>
      <c r="H352" s="197"/>
      <c r="I352" s="154"/>
      <c r="J352" s="154"/>
      <c r="K352" s="154"/>
      <c r="L352" s="81"/>
      <c r="M352" s="154"/>
      <c r="N352" s="154"/>
      <c r="O352" s="154"/>
      <c r="P352" s="81"/>
      <c r="Q352" s="154"/>
      <c r="R352" s="154"/>
      <c r="S352" s="154"/>
      <c r="T352" s="81"/>
      <c r="U352" s="154"/>
      <c r="V352" s="154"/>
      <c r="W352" s="154"/>
      <c r="X352" s="81"/>
      <c r="Y352" s="84"/>
      <c r="Z352" s="85"/>
    </row>
    <row r="353" spans="3:26" x14ac:dyDescent="0.25">
      <c r="C353" s="86"/>
      <c r="D353" s="329"/>
      <c r="E353" s="226"/>
      <c r="F353" s="226"/>
      <c r="G353" s="91"/>
      <c r="H353" s="197"/>
      <c r="I353" s="154"/>
      <c r="J353" s="154"/>
      <c r="K353" s="154"/>
      <c r="L353" s="81"/>
      <c r="M353" s="154"/>
      <c r="N353" s="154"/>
      <c r="O353" s="154"/>
      <c r="P353" s="81"/>
      <c r="Q353" s="154"/>
      <c r="R353" s="154"/>
      <c r="S353" s="154"/>
      <c r="T353" s="81"/>
      <c r="U353" s="154"/>
      <c r="V353" s="154"/>
      <c r="W353" s="154"/>
      <c r="X353" s="81"/>
      <c r="Y353" s="84"/>
      <c r="Z353" s="85"/>
    </row>
    <row r="354" spans="3:26" ht="45" x14ac:dyDescent="0.25">
      <c r="C354" s="120" t="s">
        <v>118</v>
      </c>
      <c r="D354" s="98" t="s">
        <v>90</v>
      </c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21">
        <f>AVERAGE(Y348,Y346,Y341,Y326,Y289,Y253,Y196,Y154,Y122,Y65)</f>
        <v>7.1640733340733345</v>
      </c>
      <c r="Z354" s="121">
        <f>AVERAGE(Z348,Z346,Z341,Z326,Z289,Z253,Z196,Z154,Z122,Z65)</f>
        <v>62.712141474046234</v>
      </c>
    </row>
    <row r="355" spans="3:26" ht="45" x14ac:dyDescent="0.25">
      <c r="C355" s="24" t="s">
        <v>118</v>
      </c>
      <c r="D355" s="48" t="s">
        <v>19</v>
      </c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75">
        <f>AVERAGE(Y349,Y342,Y327,Y290,Y254,Y197,Y155,Y123,Y66)</f>
        <v>6.8808267448393501</v>
      </c>
      <c r="Z355" s="175">
        <f>AVERAGE(Z342,Z327,Z290,Z254,Z197,Z155,Z123,Z66)</f>
        <v>56.691186701953512</v>
      </c>
    </row>
    <row r="356" spans="3:26" ht="45" x14ac:dyDescent="0.25">
      <c r="C356" s="270" t="s">
        <v>118</v>
      </c>
      <c r="D356" s="246" t="s">
        <v>130</v>
      </c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265">
        <f>AVERAGE(Y350,Y343,Y328,Y291,Y255,Y198,Y156,Y124,Y67)</f>
        <v>6.7788400478036337</v>
      </c>
      <c r="Z356" s="265">
        <f>AVERAGE(Z350,Z343,Z328,Z291,Z255,Z198,Z156,Z124,Z67)</f>
        <v>60.516995350328699</v>
      </c>
    </row>
    <row r="357" spans="3:26" ht="45" x14ac:dyDescent="0.25">
      <c r="C357" s="270" t="s">
        <v>118</v>
      </c>
      <c r="D357" s="246" t="s">
        <v>153</v>
      </c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265">
        <f>AVERAGE(Y351,Y345,Y344,Y329,Y292,Y256,Y199,Y157,Y125,Y68)</f>
        <v>7.1773769325912182</v>
      </c>
      <c r="Z357" s="265">
        <f>AVERAGE(Z351,Z345,Z344,Z329,Z292,Z256,Z199,Z157,Z125,Z68)</f>
        <v>63.43664399092971</v>
      </c>
    </row>
    <row r="358" spans="3:26" x14ac:dyDescent="0.25">
      <c r="C358" s="103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62">
        <f>Y357-Y356</f>
        <v>0.39853688478758453</v>
      </c>
      <c r="Z358" s="162">
        <f>Z357-Z356</f>
        <v>2.9196486406010109</v>
      </c>
    </row>
    <row r="359" spans="3:26" x14ac:dyDescent="0.25">
      <c r="C359" s="174"/>
      <c r="D359" s="174"/>
    </row>
  </sheetData>
  <mergeCells count="25">
    <mergeCell ref="Y9:Z9"/>
    <mergeCell ref="I10:L10"/>
    <mergeCell ref="M10:P10"/>
    <mergeCell ref="Y1:Z1"/>
    <mergeCell ref="B2:Z2"/>
    <mergeCell ref="B3:Z3"/>
    <mergeCell ref="B4:Z4"/>
    <mergeCell ref="B7:Z7"/>
    <mergeCell ref="Q10:T10"/>
    <mergeCell ref="U10:X10"/>
    <mergeCell ref="Y10:Y12"/>
    <mergeCell ref="Z10:Z12"/>
    <mergeCell ref="B5:Z5"/>
    <mergeCell ref="B9:B12"/>
    <mergeCell ref="C9:C12"/>
    <mergeCell ref="I9:X9"/>
    <mergeCell ref="U11:W11"/>
    <mergeCell ref="I11:K11"/>
    <mergeCell ref="M11:O11"/>
    <mergeCell ref="Q11:S11"/>
    <mergeCell ref="D9:D12"/>
    <mergeCell ref="E9:E12"/>
    <mergeCell ref="F9:F12"/>
    <mergeCell ref="G9:G12"/>
    <mergeCell ref="H9:H12"/>
  </mergeCells>
  <pageMargins left="0.25" right="0.25" top="0.75" bottom="0.75" header="0.3" footer="0.3"/>
  <pageSetup paperSize="9" scale="17" fitToWidth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6"/>
  <sheetViews>
    <sheetView topLeftCell="A85" zoomScaleNormal="100" workbookViewId="0">
      <selection activeCell="U110" sqref="U110"/>
    </sheetView>
  </sheetViews>
  <sheetFormatPr defaultRowHeight="15" x14ac:dyDescent="0.25"/>
  <cols>
    <col min="1" max="1" width="4.28515625" customWidth="1"/>
    <col min="2" max="2" width="5.42578125" customWidth="1"/>
    <col min="3" max="3" width="15.85546875" customWidth="1"/>
    <col min="4" max="4" width="12.140625" customWidth="1"/>
    <col min="5" max="5" width="5.5703125" customWidth="1"/>
    <col min="6" max="6" width="6.85546875" customWidth="1"/>
    <col min="7" max="7" width="5.7109375" customWidth="1"/>
    <col min="8" max="8" width="11.5703125" customWidth="1"/>
    <col min="9" max="9" width="4.140625" customWidth="1"/>
    <col min="10" max="10" width="3.42578125" customWidth="1"/>
    <col min="11" max="11" width="3.28515625" customWidth="1"/>
    <col min="12" max="12" width="6.7109375" customWidth="1"/>
    <col min="13" max="13" width="3.7109375" customWidth="1"/>
    <col min="14" max="14" width="3.42578125" customWidth="1"/>
    <col min="15" max="15" width="3.28515625" customWidth="1"/>
    <col min="16" max="16" width="6.7109375" customWidth="1"/>
    <col min="17" max="17" width="3.28515625" customWidth="1"/>
    <col min="18" max="18" width="3.7109375" customWidth="1"/>
    <col min="19" max="19" width="3.85546875" customWidth="1"/>
    <col min="20" max="20" width="6.42578125" customWidth="1"/>
    <col min="21" max="23" width="3.85546875" customWidth="1"/>
    <col min="24" max="24" width="5.7109375" customWidth="1"/>
    <col min="25" max="25" width="10.7109375" customWidth="1"/>
  </cols>
  <sheetData>
    <row r="1" spans="2:26" x14ac:dyDescent="0.25">
      <c r="B1" s="1"/>
      <c r="Y1" s="491" t="s">
        <v>43</v>
      </c>
      <c r="Z1" s="491"/>
    </row>
    <row r="2" spans="2:26" x14ac:dyDescent="0.25">
      <c r="B2" s="492" t="s">
        <v>149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</row>
    <row r="3" spans="2:26" x14ac:dyDescent="0.25">
      <c r="B3" s="494" t="s">
        <v>1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spans="2:26" x14ac:dyDescent="0.25">
      <c r="B4" s="484" t="s">
        <v>2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2:26" ht="30" customHeight="1" x14ac:dyDescent="0.25">
      <c r="B5" s="484" t="s">
        <v>44</v>
      </c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spans="2:26" ht="15.75" customHeight="1" x14ac:dyDescent="0.25"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</row>
    <row r="7" spans="2:26" ht="18.75" customHeight="1" x14ac:dyDescent="0.3">
      <c r="B7" s="499" t="s">
        <v>3</v>
      </c>
      <c r="C7" s="499"/>
      <c r="D7" s="499"/>
      <c r="E7" s="499"/>
      <c r="F7" s="499"/>
      <c r="G7" s="499"/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</row>
    <row r="8" spans="2:26" ht="18.75" customHeight="1" x14ac:dyDescent="0.3"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</row>
    <row r="9" spans="2:26" x14ac:dyDescent="0.25">
      <c r="B9" s="483" t="s">
        <v>4</v>
      </c>
      <c r="C9" s="483" t="s">
        <v>5</v>
      </c>
      <c r="D9" s="486" t="s">
        <v>6</v>
      </c>
      <c r="E9" s="488" t="s">
        <v>7</v>
      </c>
      <c r="F9" s="483" t="s">
        <v>8</v>
      </c>
      <c r="G9" s="489" t="s">
        <v>9</v>
      </c>
      <c r="H9" s="483" t="s">
        <v>10</v>
      </c>
      <c r="I9" s="488" t="s">
        <v>11</v>
      </c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3" t="s">
        <v>127</v>
      </c>
      <c r="Z9" s="483"/>
    </row>
    <row r="10" spans="2:26" x14ac:dyDescent="0.25">
      <c r="B10" s="483"/>
      <c r="C10" s="483"/>
      <c r="D10" s="487"/>
      <c r="E10" s="488"/>
      <c r="F10" s="483"/>
      <c r="G10" s="490"/>
      <c r="H10" s="483"/>
      <c r="I10" s="488" t="s">
        <v>12</v>
      </c>
      <c r="J10" s="488"/>
      <c r="K10" s="488"/>
      <c r="L10" s="488"/>
      <c r="M10" s="488" t="s">
        <v>13</v>
      </c>
      <c r="N10" s="488"/>
      <c r="O10" s="488"/>
      <c r="P10" s="488"/>
      <c r="Q10" s="488" t="s">
        <v>14</v>
      </c>
      <c r="R10" s="488"/>
      <c r="S10" s="488"/>
      <c r="T10" s="488"/>
      <c r="U10" s="488" t="s">
        <v>15</v>
      </c>
      <c r="V10" s="488"/>
      <c r="W10" s="488"/>
      <c r="X10" s="488"/>
      <c r="Y10" s="483" t="s">
        <v>33</v>
      </c>
      <c r="Z10" s="483" t="s">
        <v>17</v>
      </c>
    </row>
    <row r="11" spans="2:26" ht="15" customHeight="1" x14ac:dyDescent="0.25">
      <c r="B11" s="483"/>
      <c r="C11" s="483"/>
      <c r="D11" s="487"/>
      <c r="E11" s="488"/>
      <c r="F11" s="483"/>
      <c r="G11" s="490"/>
      <c r="H11" s="483"/>
      <c r="I11" s="483" t="s">
        <v>16</v>
      </c>
      <c r="J11" s="483"/>
      <c r="K11" s="483"/>
      <c r="L11" s="68"/>
      <c r="M11" s="483" t="s">
        <v>16</v>
      </c>
      <c r="N11" s="483"/>
      <c r="O11" s="483"/>
      <c r="P11" s="68"/>
      <c r="Q11" s="483" t="s">
        <v>16</v>
      </c>
      <c r="R11" s="483"/>
      <c r="S11" s="483"/>
      <c r="T11" s="68"/>
      <c r="U11" s="483" t="s">
        <v>16</v>
      </c>
      <c r="V11" s="483"/>
      <c r="W11" s="483"/>
      <c r="X11" s="68"/>
      <c r="Y11" s="483"/>
      <c r="Z11" s="483"/>
    </row>
    <row r="12" spans="2:26" x14ac:dyDescent="0.25">
      <c r="B12" s="483"/>
      <c r="C12" s="483"/>
      <c r="D12" s="487"/>
      <c r="E12" s="488"/>
      <c r="F12" s="483"/>
      <c r="G12" s="490"/>
      <c r="H12" s="483"/>
      <c r="I12" s="66">
        <v>1</v>
      </c>
      <c r="J12" s="66">
        <v>2</v>
      </c>
      <c r="K12" s="68">
        <v>3</v>
      </c>
      <c r="L12" s="68" t="s">
        <v>18</v>
      </c>
      <c r="M12" s="66">
        <v>4</v>
      </c>
      <c r="N12" s="66">
        <v>5</v>
      </c>
      <c r="O12" s="68">
        <v>6</v>
      </c>
      <c r="P12" s="68" t="s">
        <v>18</v>
      </c>
      <c r="Q12" s="66">
        <v>7</v>
      </c>
      <c r="R12" s="66">
        <v>8</v>
      </c>
      <c r="S12" s="68">
        <v>9</v>
      </c>
      <c r="T12" s="68" t="s">
        <v>18</v>
      </c>
      <c r="U12" s="66">
        <v>10</v>
      </c>
      <c r="V12" s="66">
        <v>11</v>
      </c>
      <c r="W12" s="68">
        <v>12</v>
      </c>
      <c r="X12" s="68" t="s">
        <v>18</v>
      </c>
      <c r="Y12" s="483"/>
      <c r="Z12" s="483"/>
    </row>
    <row r="13" spans="2:26" x14ac:dyDescent="0.25">
      <c r="B13" s="390"/>
      <c r="C13" s="390" t="s">
        <v>61</v>
      </c>
      <c r="D13" s="48" t="s">
        <v>153</v>
      </c>
      <c r="E13" s="392">
        <v>5</v>
      </c>
      <c r="F13" s="390">
        <v>10</v>
      </c>
      <c r="G13" s="235">
        <f t="shared" ref="G13:G90" si="0">I13+J13+K13+M13+N13+O13+Q13+R13+S13+U13+V13+W13</f>
        <v>10</v>
      </c>
      <c r="H13" s="315" t="s">
        <v>45</v>
      </c>
      <c r="I13" s="390"/>
      <c r="J13" s="390"/>
      <c r="K13" s="392"/>
      <c r="L13" s="316">
        <f t="shared" ref="L13:L93" si="1">SUM(I13:K13)*100/F13</f>
        <v>0</v>
      </c>
      <c r="M13" s="390"/>
      <c r="N13" s="390"/>
      <c r="O13" s="392"/>
      <c r="P13" s="316">
        <f t="shared" ref="P13:P93" si="2">SUM(M13:O13)*100/F13</f>
        <v>0</v>
      </c>
      <c r="Q13" s="390">
        <v>1</v>
      </c>
      <c r="R13" s="390">
        <v>2</v>
      </c>
      <c r="S13" s="392">
        <v>3</v>
      </c>
      <c r="T13" s="254">
        <f t="shared" ref="T13:T93" si="3">SUM(Q13:S13)*100/F13</f>
        <v>60</v>
      </c>
      <c r="U13" s="390">
        <v>3</v>
      </c>
      <c r="V13" s="390">
        <v>1</v>
      </c>
      <c r="W13" s="392"/>
      <c r="X13" s="254">
        <f t="shared" ref="X13:X93" si="4">SUM(U13:W13)*100/F13</f>
        <v>40</v>
      </c>
      <c r="Y13" s="255">
        <f t="shared" ref="Y13:Y23" si="5">((1*I13)+(2*J13)+(3*K13)+(4*M13)+(5*N13)+(6*O13)+(7*Q13)+(8*R13)+(9*S13)+(10*U13)+(11*V13)+(12*W13))/G13</f>
        <v>9.1</v>
      </c>
      <c r="Z13" s="256">
        <f>T13+X13</f>
        <v>100</v>
      </c>
    </row>
    <row r="14" spans="2:26" x14ac:dyDescent="0.25">
      <c r="B14" s="318">
        <v>1</v>
      </c>
      <c r="C14" s="268" t="s">
        <v>61</v>
      </c>
      <c r="D14" s="246" t="s">
        <v>130</v>
      </c>
      <c r="E14" s="307">
        <v>5</v>
      </c>
      <c r="F14" s="314">
        <v>17</v>
      </c>
      <c r="G14" s="235">
        <f t="shared" si="0"/>
        <v>17</v>
      </c>
      <c r="H14" s="315" t="s">
        <v>45</v>
      </c>
      <c r="I14" s="314"/>
      <c r="J14" s="314"/>
      <c r="K14" s="307"/>
      <c r="L14" s="316">
        <f t="shared" si="1"/>
        <v>0</v>
      </c>
      <c r="M14" s="314"/>
      <c r="N14" s="314"/>
      <c r="O14" s="307"/>
      <c r="P14" s="316">
        <f t="shared" si="2"/>
        <v>0</v>
      </c>
      <c r="Q14" s="314">
        <v>2</v>
      </c>
      <c r="R14" s="314">
        <v>3</v>
      </c>
      <c r="S14" s="307">
        <v>6</v>
      </c>
      <c r="T14" s="254">
        <f t="shared" si="3"/>
        <v>64.705882352941174</v>
      </c>
      <c r="U14" s="314">
        <v>4</v>
      </c>
      <c r="V14" s="314">
        <v>2</v>
      </c>
      <c r="W14" s="307"/>
      <c r="X14" s="254">
        <f t="shared" si="4"/>
        <v>35.294117647058826</v>
      </c>
      <c r="Y14" s="255">
        <f t="shared" si="5"/>
        <v>9.0588235294117645</v>
      </c>
      <c r="Z14" s="256">
        <f>T14+X14</f>
        <v>100</v>
      </c>
    </row>
    <row r="15" spans="2:26" x14ac:dyDescent="0.25">
      <c r="B15" s="318"/>
      <c r="C15" s="268" t="s">
        <v>61</v>
      </c>
      <c r="D15" s="246" t="s">
        <v>153</v>
      </c>
      <c r="E15" s="307">
        <v>6</v>
      </c>
      <c r="F15" s="314">
        <v>18</v>
      </c>
      <c r="G15" s="235">
        <f t="shared" si="0"/>
        <v>18</v>
      </c>
      <c r="H15" s="315" t="s">
        <v>45</v>
      </c>
      <c r="I15" s="314"/>
      <c r="J15" s="314"/>
      <c r="K15" s="307"/>
      <c r="L15" s="316">
        <f t="shared" si="1"/>
        <v>0</v>
      </c>
      <c r="M15" s="314"/>
      <c r="N15" s="314">
        <v>1</v>
      </c>
      <c r="O15" s="307">
        <v>1</v>
      </c>
      <c r="P15" s="316">
        <f t="shared" si="2"/>
        <v>11.111111111111111</v>
      </c>
      <c r="Q15" s="314">
        <v>2</v>
      </c>
      <c r="R15" s="314">
        <v>4</v>
      </c>
      <c r="S15" s="307">
        <v>6</v>
      </c>
      <c r="T15" s="254">
        <f t="shared" si="3"/>
        <v>66.666666666666671</v>
      </c>
      <c r="U15" s="314">
        <v>2</v>
      </c>
      <c r="V15" s="314">
        <v>2</v>
      </c>
      <c r="W15" s="307"/>
      <c r="X15" s="254">
        <f t="shared" si="4"/>
        <v>22.222222222222221</v>
      </c>
      <c r="Y15" s="255">
        <f t="shared" si="5"/>
        <v>8.5</v>
      </c>
      <c r="Z15" s="256">
        <f>T15+X15</f>
        <v>88.888888888888886</v>
      </c>
    </row>
    <row r="16" spans="2:26" x14ac:dyDescent="0.25">
      <c r="B16" s="318"/>
      <c r="C16" s="405"/>
      <c r="D16" s="110"/>
      <c r="E16" s="416"/>
      <c r="F16" s="450"/>
      <c r="G16" s="451"/>
      <c r="H16" s="452"/>
      <c r="I16" s="450"/>
      <c r="J16" s="450"/>
      <c r="K16" s="416"/>
      <c r="L16" s="453"/>
      <c r="M16" s="450"/>
      <c r="N16" s="450"/>
      <c r="O16" s="416"/>
      <c r="P16" s="453"/>
      <c r="Q16" s="450"/>
      <c r="R16" s="450"/>
      <c r="S16" s="416"/>
      <c r="T16" s="417"/>
      <c r="U16" s="450"/>
      <c r="V16" s="450"/>
      <c r="W16" s="416"/>
      <c r="X16" s="417"/>
      <c r="Y16" s="108">
        <f>Y15-Y14</f>
        <v>-0.5588235294117645</v>
      </c>
      <c r="Z16" s="108">
        <f>Z15-Z14</f>
        <v>-11.111111111111114</v>
      </c>
    </row>
    <row r="17" spans="2:27" x14ac:dyDescent="0.25">
      <c r="B17" s="5">
        <v>2</v>
      </c>
      <c r="C17" s="7" t="s">
        <v>61</v>
      </c>
      <c r="D17" s="48" t="s">
        <v>19</v>
      </c>
      <c r="E17" s="5">
        <v>5</v>
      </c>
      <c r="F17" s="5">
        <v>14</v>
      </c>
      <c r="G17" s="22">
        <f t="shared" si="0"/>
        <v>14</v>
      </c>
      <c r="H17" s="7" t="s">
        <v>45</v>
      </c>
      <c r="I17" s="21"/>
      <c r="J17" s="8"/>
      <c r="K17" s="8"/>
      <c r="L17" s="58">
        <f t="shared" si="1"/>
        <v>0</v>
      </c>
      <c r="M17" s="8"/>
      <c r="N17" s="8">
        <v>1</v>
      </c>
      <c r="O17" s="8">
        <v>3</v>
      </c>
      <c r="P17" s="58">
        <f t="shared" si="2"/>
        <v>28.571428571428573</v>
      </c>
      <c r="Q17" s="8">
        <v>2</v>
      </c>
      <c r="R17" s="8">
        <v>1</v>
      </c>
      <c r="S17" s="8">
        <v>4</v>
      </c>
      <c r="T17" s="55">
        <f t="shared" si="3"/>
        <v>50</v>
      </c>
      <c r="U17" s="8">
        <v>2</v>
      </c>
      <c r="V17" s="8">
        <v>1</v>
      </c>
      <c r="W17" s="8"/>
      <c r="X17" s="55">
        <f t="shared" si="4"/>
        <v>21.428571428571427</v>
      </c>
      <c r="Y17" s="55">
        <f t="shared" si="5"/>
        <v>8</v>
      </c>
      <c r="Z17" s="56">
        <f>T17+X17</f>
        <v>71.428571428571431</v>
      </c>
    </row>
    <row r="18" spans="2:27" x14ac:dyDescent="0.25">
      <c r="B18" s="5"/>
      <c r="C18" s="268" t="s">
        <v>61</v>
      </c>
      <c r="D18" s="246" t="s">
        <v>130</v>
      </c>
      <c r="E18" s="269">
        <v>6</v>
      </c>
      <c r="F18" s="269">
        <v>14</v>
      </c>
      <c r="G18" s="22">
        <f t="shared" si="0"/>
        <v>14</v>
      </c>
      <c r="H18" s="268" t="s">
        <v>45</v>
      </c>
      <c r="I18" s="269"/>
      <c r="J18" s="264"/>
      <c r="K18" s="264"/>
      <c r="L18" s="317">
        <f t="shared" si="1"/>
        <v>0</v>
      </c>
      <c r="M18" s="264">
        <v>1</v>
      </c>
      <c r="N18" s="264">
        <v>2</v>
      </c>
      <c r="O18" s="264">
        <v>2</v>
      </c>
      <c r="P18" s="317">
        <f t="shared" si="2"/>
        <v>35.714285714285715</v>
      </c>
      <c r="Q18" s="264"/>
      <c r="R18" s="264">
        <v>2</v>
      </c>
      <c r="S18" s="264">
        <v>6</v>
      </c>
      <c r="T18" s="255">
        <f t="shared" si="3"/>
        <v>57.142857142857146</v>
      </c>
      <c r="U18" s="264">
        <v>1</v>
      </c>
      <c r="V18" s="264"/>
      <c r="W18" s="264"/>
      <c r="X18" s="255">
        <f t="shared" si="4"/>
        <v>7.1428571428571432</v>
      </c>
      <c r="Y18" s="255">
        <f t="shared" si="5"/>
        <v>7.5714285714285712</v>
      </c>
      <c r="Z18" s="256">
        <f>T18+X18</f>
        <v>64.285714285714292</v>
      </c>
    </row>
    <row r="19" spans="2:27" x14ac:dyDescent="0.25">
      <c r="B19" s="5"/>
      <c r="C19" s="268" t="s">
        <v>61</v>
      </c>
      <c r="D19" s="246" t="s">
        <v>153</v>
      </c>
      <c r="E19" s="269">
        <v>7</v>
      </c>
      <c r="F19" s="269">
        <v>14</v>
      </c>
      <c r="G19" s="22">
        <f t="shared" ref="G19" si="6">I19+J19+K19+M19+N19+O19+Q19+R19+S19+U19+V19+W19</f>
        <v>14</v>
      </c>
      <c r="H19" s="268" t="s">
        <v>45</v>
      </c>
      <c r="I19" s="269"/>
      <c r="J19" s="264"/>
      <c r="K19" s="264">
        <v>2</v>
      </c>
      <c r="L19" s="317">
        <f t="shared" ref="L19" si="7">SUM(I19:K19)*100/F19</f>
        <v>14.285714285714286</v>
      </c>
      <c r="M19" s="264">
        <v>2</v>
      </c>
      <c r="N19" s="264">
        <v>1</v>
      </c>
      <c r="O19" s="264"/>
      <c r="P19" s="317">
        <f t="shared" ref="P19" si="8">SUM(M19:O19)*100/F19</f>
        <v>21.428571428571427</v>
      </c>
      <c r="Q19" s="264">
        <v>1</v>
      </c>
      <c r="R19" s="264">
        <v>3</v>
      </c>
      <c r="S19" s="264">
        <v>2</v>
      </c>
      <c r="T19" s="255">
        <f t="shared" ref="T19" si="9">SUM(Q19:S19)*100/F19</f>
        <v>42.857142857142854</v>
      </c>
      <c r="U19" s="264">
        <v>3</v>
      </c>
      <c r="V19" s="264"/>
      <c r="W19" s="264"/>
      <c r="X19" s="255">
        <f t="shared" ref="X19" si="10">SUM(U19:W19)*100/F19</f>
        <v>21.428571428571427</v>
      </c>
      <c r="Y19" s="255">
        <f t="shared" ref="Y19" si="11">((1*I19)+(2*J19)+(3*K19)+(4*M19)+(5*N19)+(6*O19)+(7*Q19)+(8*R19)+(9*S19)+(10*U19)+(11*V19)+(12*W19))/G19</f>
        <v>7</v>
      </c>
      <c r="Z19" s="256">
        <f>T19+X19</f>
        <v>64.285714285714278</v>
      </c>
    </row>
    <row r="20" spans="2:27" x14ac:dyDescent="0.25">
      <c r="B20" s="5">
        <v>3</v>
      </c>
      <c r="C20" s="7"/>
      <c r="D20" s="48"/>
      <c r="E20" s="5"/>
      <c r="F20" s="5"/>
      <c r="G20" s="57"/>
      <c r="H20" s="7"/>
      <c r="I20" s="21"/>
      <c r="J20" s="8"/>
      <c r="K20" s="8"/>
      <c r="L20" s="58"/>
      <c r="M20" s="8"/>
      <c r="N20" s="8"/>
      <c r="O20" s="8"/>
      <c r="P20" s="58"/>
      <c r="Q20" s="8"/>
      <c r="R20" s="8"/>
      <c r="S20" s="8"/>
      <c r="T20" s="55"/>
      <c r="U20" s="8"/>
      <c r="V20" s="8"/>
      <c r="W20" s="8"/>
      <c r="X20" s="55"/>
      <c r="Y20" s="108">
        <f>Y19-Y18</f>
        <v>-0.57142857142857117</v>
      </c>
      <c r="Z20" s="108">
        <f>Z19-Z18</f>
        <v>0</v>
      </c>
    </row>
    <row r="21" spans="2:27" x14ac:dyDescent="0.25">
      <c r="B21" s="5"/>
      <c r="C21" s="141" t="s">
        <v>61</v>
      </c>
      <c r="D21" s="98" t="s">
        <v>90</v>
      </c>
      <c r="E21" s="145">
        <v>5</v>
      </c>
      <c r="F21" s="145">
        <v>15</v>
      </c>
      <c r="G21" s="22">
        <f t="shared" si="0"/>
        <v>15</v>
      </c>
      <c r="H21" s="137" t="s">
        <v>45</v>
      </c>
      <c r="I21" s="100"/>
      <c r="J21" s="147"/>
      <c r="K21" s="147"/>
      <c r="L21" s="150">
        <f t="shared" ref="L21" si="12">SUM(I21:K21)*100/G21</f>
        <v>0</v>
      </c>
      <c r="M21" s="147"/>
      <c r="N21" s="147">
        <v>1</v>
      </c>
      <c r="O21" s="147">
        <v>2</v>
      </c>
      <c r="P21" s="121">
        <f t="shared" ref="P21" si="13">SUM(M21:O21)*100/G21</f>
        <v>20</v>
      </c>
      <c r="Q21" s="147">
        <v>2</v>
      </c>
      <c r="R21" s="147">
        <v>2</v>
      </c>
      <c r="S21" s="147">
        <v>3</v>
      </c>
      <c r="T21" s="121">
        <f t="shared" ref="T21" si="14">SUM(Q21:S21)*100/G21</f>
        <v>46.666666666666664</v>
      </c>
      <c r="U21" s="147">
        <v>5</v>
      </c>
      <c r="V21" s="147"/>
      <c r="W21" s="147"/>
      <c r="X21" s="150">
        <f t="shared" ref="X21" si="15">SUM(U21:W21)*100/G21</f>
        <v>33.333333333333336</v>
      </c>
      <c r="Y21" s="106">
        <f t="shared" si="5"/>
        <v>8.2666666666666675</v>
      </c>
      <c r="Z21" s="107">
        <f t="shared" ref="Z21:Z93" si="16">T21+X21</f>
        <v>80</v>
      </c>
      <c r="AA21" s="12"/>
    </row>
    <row r="22" spans="2:27" x14ac:dyDescent="0.25">
      <c r="B22" s="5"/>
      <c r="C22" s="41" t="s">
        <v>61</v>
      </c>
      <c r="D22" s="48" t="s">
        <v>19</v>
      </c>
      <c r="E22" s="10">
        <v>6</v>
      </c>
      <c r="F22" s="10">
        <v>14</v>
      </c>
      <c r="G22" s="22">
        <f t="shared" si="0"/>
        <v>14</v>
      </c>
      <c r="H22" s="9" t="s">
        <v>45</v>
      </c>
      <c r="I22" s="26"/>
      <c r="J22" s="11"/>
      <c r="K22" s="11"/>
      <c r="L22" s="58">
        <f t="shared" si="1"/>
        <v>0</v>
      </c>
      <c r="M22" s="11">
        <v>2</v>
      </c>
      <c r="N22" s="11">
        <v>1</v>
      </c>
      <c r="O22" s="11">
        <v>2</v>
      </c>
      <c r="P22" s="55">
        <f t="shared" si="2"/>
        <v>35.714285714285715</v>
      </c>
      <c r="Q22" s="11"/>
      <c r="R22" s="11">
        <v>3</v>
      </c>
      <c r="S22" s="11">
        <v>4</v>
      </c>
      <c r="T22" s="55">
        <f t="shared" si="3"/>
        <v>50</v>
      </c>
      <c r="U22" s="11">
        <v>2</v>
      </c>
      <c r="V22" s="11"/>
      <c r="W22" s="11"/>
      <c r="X22" s="55">
        <f t="shared" si="4"/>
        <v>14.285714285714286</v>
      </c>
      <c r="Y22" s="55">
        <f t="shared" si="5"/>
        <v>7.5</v>
      </c>
      <c r="Z22" s="56">
        <f t="shared" si="16"/>
        <v>64.285714285714292</v>
      </c>
      <c r="AA22" s="12"/>
    </row>
    <row r="23" spans="2:27" x14ac:dyDescent="0.25">
      <c r="B23" s="5"/>
      <c r="C23" s="319" t="s">
        <v>61</v>
      </c>
      <c r="D23" s="246" t="s">
        <v>130</v>
      </c>
      <c r="E23" s="247">
        <v>7</v>
      </c>
      <c r="F23" s="247">
        <v>14</v>
      </c>
      <c r="G23" s="22">
        <f t="shared" si="0"/>
        <v>14</v>
      </c>
      <c r="H23" s="320" t="s">
        <v>45</v>
      </c>
      <c r="I23" s="247"/>
      <c r="J23" s="321"/>
      <c r="K23" s="321"/>
      <c r="L23" s="317">
        <f t="shared" si="1"/>
        <v>0</v>
      </c>
      <c r="M23" s="321"/>
      <c r="N23" s="321">
        <v>2</v>
      </c>
      <c r="O23" s="321"/>
      <c r="P23" s="255">
        <f t="shared" si="2"/>
        <v>14.285714285714286</v>
      </c>
      <c r="Q23" s="321">
        <v>3</v>
      </c>
      <c r="R23" s="321">
        <v>3</v>
      </c>
      <c r="S23" s="321">
        <v>2</v>
      </c>
      <c r="T23" s="255">
        <f t="shared" si="3"/>
        <v>57.142857142857146</v>
      </c>
      <c r="U23" s="321">
        <v>3</v>
      </c>
      <c r="V23" s="321">
        <v>1</v>
      </c>
      <c r="W23" s="321"/>
      <c r="X23" s="255">
        <f t="shared" si="4"/>
        <v>28.571428571428573</v>
      </c>
      <c r="Y23" s="255">
        <f t="shared" si="5"/>
        <v>8.1428571428571423</v>
      </c>
      <c r="Z23" s="256">
        <f t="shared" si="16"/>
        <v>85.714285714285722</v>
      </c>
      <c r="AA23" s="12"/>
    </row>
    <row r="24" spans="2:27" x14ac:dyDescent="0.25">
      <c r="B24" s="5">
        <v>4</v>
      </c>
      <c r="C24" s="319" t="s">
        <v>61</v>
      </c>
      <c r="D24" s="246" t="s">
        <v>153</v>
      </c>
      <c r="E24" s="247">
        <v>8</v>
      </c>
      <c r="F24" s="247">
        <v>14</v>
      </c>
      <c r="G24" s="22">
        <f t="shared" ref="G24" si="17">I24+J24+K24+M24+N24+O24+Q24+R24+S24+U24+V24+W24</f>
        <v>14</v>
      </c>
      <c r="H24" s="320" t="s">
        <v>45</v>
      </c>
      <c r="I24" s="247"/>
      <c r="J24" s="321"/>
      <c r="K24" s="321"/>
      <c r="L24" s="317">
        <f t="shared" ref="L24" si="18">SUM(I24:K24)*100/F24</f>
        <v>0</v>
      </c>
      <c r="M24" s="321">
        <v>1</v>
      </c>
      <c r="N24" s="321">
        <v>1</v>
      </c>
      <c r="O24" s="321">
        <v>1</v>
      </c>
      <c r="P24" s="255">
        <f t="shared" ref="P24" si="19">SUM(M24:O24)*100/F24</f>
        <v>21.428571428571427</v>
      </c>
      <c r="Q24" s="321"/>
      <c r="R24" s="321">
        <v>1</v>
      </c>
      <c r="S24" s="321">
        <v>5</v>
      </c>
      <c r="T24" s="255">
        <f t="shared" ref="T24" si="20">SUM(Q24:S24)*100/F24</f>
        <v>42.857142857142854</v>
      </c>
      <c r="U24" s="321">
        <v>5</v>
      </c>
      <c r="V24" s="321"/>
      <c r="W24" s="321"/>
      <c r="X24" s="255">
        <f t="shared" ref="X24" si="21">SUM(U24:W24)*100/F24</f>
        <v>35.714285714285715</v>
      </c>
      <c r="Y24" s="255">
        <f t="shared" ref="Y24" si="22">((1*I24)+(2*J24)+(3*K24)+(4*M24)+(5*N24)+(6*O24)+(7*Q24)+(8*R24)+(9*S24)+(10*U24)+(11*V24)+(12*W24))/G24</f>
        <v>8.4285714285714288</v>
      </c>
      <c r="Z24" s="256">
        <f t="shared" ref="Z24" si="23">T24+X24</f>
        <v>78.571428571428569</v>
      </c>
      <c r="AA24" s="12"/>
    </row>
    <row r="25" spans="2:27" x14ac:dyDescent="0.25">
      <c r="B25" s="5"/>
      <c r="C25" s="41"/>
      <c r="D25" s="48"/>
      <c r="E25" s="10"/>
      <c r="F25" s="10"/>
      <c r="G25" s="110"/>
      <c r="H25" s="9"/>
      <c r="I25" s="26"/>
      <c r="J25" s="11"/>
      <c r="K25" s="11"/>
      <c r="L25" s="58"/>
      <c r="M25" s="11"/>
      <c r="N25" s="11"/>
      <c r="O25" s="11"/>
      <c r="P25" s="55"/>
      <c r="Q25" s="11"/>
      <c r="R25" s="11"/>
      <c r="S25" s="11"/>
      <c r="T25" s="55"/>
      <c r="U25" s="11"/>
      <c r="V25" s="11"/>
      <c r="W25" s="11"/>
      <c r="X25" s="55"/>
      <c r="Y25" s="108">
        <f>Y24-Y23</f>
        <v>0.28571428571428648</v>
      </c>
      <c r="Z25" s="108">
        <f>Z24-Z23</f>
        <v>-7.142857142857153</v>
      </c>
      <c r="AA25" s="14"/>
    </row>
    <row r="26" spans="2:27" x14ac:dyDescent="0.25">
      <c r="B26" s="5"/>
      <c r="C26" s="141" t="s">
        <v>61</v>
      </c>
      <c r="D26" s="98" t="s">
        <v>90</v>
      </c>
      <c r="E26" s="146">
        <v>6</v>
      </c>
      <c r="F26" s="146">
        <v>11</v>
      </c>
      <c r="G26" s="22">
        <f t="shared" si="0"/>
        <v>11</v>
      </c>
      <c r="H26" s="148" t="s">
        <v>45</v>
      </c>
      <c r="I26" s="128"/>
      <c r="J26" s="149"/>
      <c r="K26" s="149"/>
      <c r="L26" s="150">
        <f t="shared" ref="L26" si="24">SUM(I26:K26)*100/G26</f>
        <v>0</v>
      </c>
      <c r="M26" s="147">
        <v>2</v>
      </c>
      <c r="N26" s="147">
        <v>2</v>
      </c>
      <c r="O26" s="147">
        <v>1</v>
      </c>
      <c r="P26" s="121">
        <f>SUM(M26:O26)*100/G26</f>
        <v>45.454545454545453</v>
      </c>
      <c r="Q26" s="147"/>
      <c r="R26" s="147"/>
      <c r="S26" s="147">
        <v>4</v>
      </c>
      <c r="T26" s="121">
        <f>SUM(Q26:S26)*100/G26</f>
        <v>36.363636363636367</v>
      </c>
      <c r="U26" s="147">
        <v>1</v>
      </c>
      <c r="V26" s="147">
        <v>1</v>
      </c>
      <c r="W26" s="147"/>
      <c r="X26" s="150">
        <f>SUM(U26:W26)*100/G26</f>
        <v>18.181818181818183</v>
      </c>
      <c r="Y26" s="106">
        <f>((1*I26)+(2*J26)+(3*K26)+(4*M26)+(5*N26)+(6*O26)+(7*Q26)+(8*R26)+(9*S26)+(10*U26)+(11*V26)+(12*W26))/G26</f>
        <v>7.3636363636363633</v>
      </c>
      <c r="Z26" s="107">
        <f t="shared" ref="Z26" si="25">T26+X26</f>
        <v>54.545454545454547</v>
      </c>
      <c r="AA26" s="14"/>
    </row>
    <row r="27" spans="2:27" x14ac:dyDescent="0.25">
      <c r="B27" s="5"/>
      <c r="C27" s="16" t="s">
        <v>61</v>
      </c>
      <c r="D27" s="48" t="s">
        <v>19</v>
      </c>
      <c r="E27" s="23">
        <v>7</v>
      </c>
      <c r="F27" s="23">
        <v>11</v>
      </c>
      <c r="G27" s="22">
        <f t="shared" si="0"/>
        <v>10</v>
      </c>
      <c r="H27" s="16" t="s">
        <v>45</v>
      </c>
      <c r="I27" s="27"/>
      <c r="J27" s="28"/>
      <c r="K27" s="28">
        <v>1</v>
      </c>
      <c r="L27" s="58">
        <f t="shared" si="1"/>
        <v>9.0909090909090917</v>
      </c>
      <c r="M27" s="28">
        <v>1</v>
      </c>
      <c r="N27" s="28"/>
      <c r="O27" s="28">
        <v>1</v>
      </c>
      <c r="P27" s="55">
        <f t="shared" si="2"/>
        <v>18.181818181818183</v>
      </c>
      <c r="Q27" s="28"/>
      <c r="R27" s="28"/>
      <c r="S27" s="28">
        <v>3</v>
      </c>
      <c r="T27" s="55">
        <f t="shared" si="3"/>
        <v>27.272727272727273</v>
      </c>
      <c r="U27" s="28">
        <v>2</v>
      </c>
      <c r="V27" s="28">
        <v>2</v>
      </c>
      <c r="W27" s="28"/>
      <c r="X27" s="55">
        <f t="shared" si="4"/>
        <v>36.363636363636367</v>
      </c>
      <c r="Y27" s="55">
        <f>((1*I27)+(2*J27)+(3*K27)+(4*M27)+(5*N27)+(6*O27)+(7*Q27)+(8*R27)+(9*S27)+(10*U27)+(11*V27)+(12*W27))/G27</f>
        <v>8.1999999999999993</v>
      </c>
      <c r="Z27" s="56">
        <f t="shared" si="16"/>
        <v>63.63636363636364</v>
      </c>
      <c r="AA27" s="14"/>
    </row>
    <row r="28" spans="2:27" x14ac:dyDescent="0.25">
      <c r="B28" s="5">
        <v>5</v>
      </c>
      <c r="C28" s="322" t="s">
        <v>61</v>
      </c>
      <c r="D28" s="246" t="s">
        <v>130</v>
      </c>
      <c r="E28" s="323">
        <v>8</v>
      </c>
      <c r="F28" s="323">
        <v>10</v>
      </c>
      <c r="G28" s="22">
        <f t="shared" si="0"/>
        <v>10</v>
      </c>
      <c r="H28" s="322" t="s">
        <v>45</v>
      </c>
      <c r="I28" s="323"/>
      <c r="J28" s="324"/>
      <c r="K28" s="324">
        <v>1</v>
      </c>
      <c r="L28" s="317">
        <f t="shared" si="1"/>
        <v>10</v>
      </c>
      <c r="M28" s="324">
        <v>1</v>
      </c>
      <c r="N28" s="324">
        <v>1</v>
      </c>
      <c r="O28" s="324"/>
      <c r="P28" s="255">
        <f t="shared" si="2"/>
        <v>20</v>
      </c>
      <c r="Q28" s="324">
        <v>1</v>
      </c>
      <c r="R28" s="324">
        <v>2</v>
      </c>
      <c r="S28" s="324"/>
      <c r="T28" s="255">
        <f t="shared" si="3"/>
        <v>30</v>
      </c>
      <c r="U28" s="324">
        <v>3</v>
      </c>
      <c r="V28" s="324">
        <v>1</v>
      </c>
      <c r="W28" s="324"/>
      <c r="X28" s="255">
        <f t="shared" si="4"/>
        <v>40</v>
      </c>
      <c r="Y28" s="255">
        <f>((1*I28)+(2*J28)+(3*K28)+(4*M28)+(5*N28)+(6*O28)+(7*Q28)+(8*R28)+(9*S28)+(10*U28)+(11*V28)+(12*W28))/G28</f>
        <v>7.6</v>
      </c>
      <c r="Z28" s="256">
        <f t="shared" si="16"/>
        <v>70</v>
      </c>
      <c r="AA28" s="14"/>
    </row>
    <row r="29" spans="2:27" ht="16.5" customHeight="1" x14ac:dyDescent="0.25">
      <c r="B29" s="5"/>
      <c r="C29" s="322" t="s">
        <v>61</v>
      </c>
      <c r="D29" s="246" t="s">
        <v>153</v>
      </c>
      <c r="E29" s="323">
        <v>9</v>
      </c>
      <c r="F29" s="323">
        <v>10</v>
      </c>
      <c r="G29" s="22">
        <f t="shared" ref="G29" si="26">I29+J29+K29+M29+N29+O29+Q29+R29+S29+U29+V29+W29</f>
        <v>10</v>
      </c>
      <c r="H29" s="322" t="s">
        <v>45</v>
      </c>
      <c r="I29" s="323"/>
      <c r="J29" s="324"/>
      <c r="K29" s="324">
        <v>1</v>
      </c>
      <c r="L29" s="317">
        <f t="shared" ref="L29" si="27">SUM(I29:K29)*100/F29</f>
        <v>10</v>
      </c>
      <c r="M29" s="324">
        <v>1</v>
      </c>
      <c r="N29" s="324">
        <v>3</v>
      </c>
      <c r="O29" s="324"/>
      <c r="P29" s="255">
        <f t="shared" ref="P29" si="28">SUM(M29:O29)*100/F29</f>
        <v>40</v>
      </c>
      <c r="Q29" s="324"/>
      <c r="R29" s="324">
        <v>1</v>
      </c>
      <c r="S29" s="324">
        <v>1</v>
      </c>
      <c r="T29" s="255">
        <f t="shared" ref="T29" si="29">SUM(Q29:S29)*100/F29</f>
        <v>20</v>
      </c>
      <c r="U29" s="324">
        <v>2</v>
      </c>
      <c r="V29" s="324">
        <v>1</v>
      </c>
      <c r="W29" s="324"/>
      <c r="X29" s="255">
        <f t="shared" ref="X29" si="30">SUM(U29:W29)*100/F29</f>
        <v>30</v>
      </c>
      <c r="Y29" s="255">
        <f>((1*I29)+(2*J29)+(3*K29)+(4*M29)+(5*N29)+(6*O29)+(7*Q29)+(8*R29)+(9*S29)+(10*U29)+(11*V29)+(12*W29))/G29</f>
        <v>7</v>
      </c>
      <c r="Z29" s="256">
        <f t="shared" ref="Z29" si="31">T29+X29</f>
        <v>50</v>
      </c>
      <c r="AA29" s="15"/>
    </row>
    <row r="30" spans="2:27" ht="14.25" customHeight="1" x14ac:dyDescent="0.25">
      <c r="B30" s="5"/>
      <c r="C30" s="16"/>
      <c r="D30" s="48"/>
      <c r="E30" s="23"/>
      <c r="F30" s="23"/>
      <c r="G30" s="144"/>
      <c r="H30" s="16"/>
      <c r="I30" s="27"/>
      <c r="J30" s="28"/>
      <c r="K30" s="28"/>
      <c r="L30" s="58"/>
      <c r="M30" s="28"/>
      <c r="N30" s="28"/>
      <c r="O30" s="28"/>
      <c r="P30" s="55"/>
      <c r="Q30" s="28"/>
      <c r="R30" s="28"/>
      <c r="S30" s="28"/>
      <c r="T30" s="55"/>
      <c r="U30" s="28"/>
      <c r="V30" s="28"/>
      <c r="W30" s="28"/>
      <c r="X30" s="55"/>
      <c r="Y30" s="108">
        <f>Y29-Y28</f>
        <v>-0.59999999999999964</v>
      </c>
      <c r="Z30" s="108">
        <f>Z29-Z28</f>
        <v>-20</v>
      </c>
      <c r="AA30" s="15"/>
    </row>
    <row r="31" spans="2:27" ht="16.5" customHeight="1" x14ac:dyDescent="0.25">
      <c r="B31" s="5"/>
      <c r="C31" s="141" t="s">
        <v>61</v>
      </c>
      <c r="D31" s="98" t="s">
        <v>90</v>
      </c>
      <c r="E31" s="129">
        <v>7</v>
      </c>
      <c r="F31" s="129">
        <v>11</v>
      </c>
      <c r="G31" s="67">
        <f t="shared" si="0"/>
        <v>11</v>
      </c>
      <c r="H31" s="131" t="s">
        <v>45</v>
      </c>
      <c r="I31" s="129"/>
      <c r="J31" s="135"/>
      <c r="K31" s="135"/>
      <c r="L31" s="150">
        <f t="shared" ref="L31" si="32">SUM(I31:K31)*100/G31</f>
        <v>0</v>
      </c>
      <c r="M31" s="135"/>
      <c r="N31" s="135"/>
      <c r="O31" s="135"/>
      <c r="P31" s="121">
        <f t="shared" ref="P31" si="33">SUM(M31:O31)*100/G31</f>
        <v>0</v>
      </c>
      <c r="Q31" s="135"/>
      <c r="R31" s="135">
        <v>1</v>
      </c>
      <c r="S31" s="135">
        <v>3</v>
      </c>
      <c r="T31" s="121">
        <f t="shared" ref="T31" si="34">SUM(Q31:S31)*100/G31</f>
        <v>36.363636363636367</v>
      </c>
      <c r="U31" s="135">
        <v>6</v>
      </c>
      <c r="V31" s="135">
        <v>1</v>
      </c>
      <c r="W31" s="135"/>
      <c r="X31" s="150">
        <f t="shared" ref="X31" si="35">SUM(U31:W31)*100/G31</f>
        <v>63.636363636363633</v>
      </c>
      <c r="Y31" s="106">
        <f>((1*I31)+(2*J31)+(3*K31)+(4*M31)+(5*N31)+(6*O31)+(7*Q31)+(8*R31)+(9*S31)+(10*U31)+(11*V31)+(12*W31))/G31</f>
        <v>9.6363636363636367</v>
      </c>
      <c r="Z31" s="107">
        <f t="shared" ref="Z31" si="36">T31+X31</f>
        <v>100</v>
      </c>
      <c r="AA31" s="15"/>
    </row>
    <row r="32" spans="2:27" x14ac:dyDescent="0.25">
      <c r="B32" s="5">
        <v>6</v>
      </c>
      <c r="C32" s="24" t="s">
        <v>61</v>
      </c>
      <c r="D32" s="48" t="s">
        <v>19</v>
      </c>
      <c r="E32" s="25">
        <v>8</v>
      </c>
      <c r="F32" s="25">
        <v>12</v>
      </c>
      <c r="G32" s="4">
        <f t="shared" si="0"/>
        <v>12</v>
      </c>
      <c r="H32" s="29" t="s">
        <v>45</v>
      </c>
      <c r="I32" s="30"/>
      <c r="J32" s="8"/>
      <c r="K32" s="8"/>
      <c r="L32" s="58">
        <f t="shared" si="1"/>
        <v>0</v>
      </c>
      <c r="M32" s="8"/>
      <c r="N32" s="8"/>
      <c r="O32" s="8"/>
      <c r="P32" s="55">
        <f t="shared" si="2"/>
        <v>0</v>
      </c>
      <c r="Q32" s="8"/>
      <c r="R32" s="8">
        <v>1</v>
      </c>
      <c r="S32" s="8">
        <v>2</v>
      </c>
      <c r="T32" s="55">
        <f t="shared" si="3"/>
        <v>25</v>
      </c>
      <c r="U32" s="8">
        <v>7</v>
      </c>
      <c r="V32" s="8">
        <v>2</v>
      </c>
      <c r="W32" s="8"/>
      <c r="X32" s="55">
        <f t="shared" si="4"/>
        <v>75</v>
      </c>
      <c r="Y32" s="55">
        <f>((1*I32)+(2*J32)+(3*K32)+(4*M32)+(5*N32)+(6*O32)+(7*Q32)+(8*R32)+(9*S32)+(10*U32)+(11*V32)+(12*W32))/G32</f>
        <v>9.8333333333333339</v>
      </c>
      <c r="Z32" s="56">
        <f t="shared" si="16"/>
        <v>100</v>
      </c>
    </row>
    <row r="33" spans="2:27" x14ac:dyDescent="0.25">
      <c r="B33" s="5"/>
      <c r="C33" s="270" t="s">
        <v>61</v>
      </c>
      <c r="D33" s="246" t="s">
        <v>130</v>
      </c>
      <c r="E33" s="271">
        <v>9</v>
      </c>
      <c r="F33" s="271">
        <v>12</v>
      </c>
      <c r="G33" s="67">
        <f t="shared" si="0"/>
        <v>12</v>
      </c>
      <c r="H33" s="325" t="s">
        <v>45</v>
      </c>
      <c r="I33" s="271"/>
      <c r="J33" s="264"/>
      <c r="K33" s="264"/>
      <c r="L33" s="317">
        <f t="shared" si="1"/>
        <v>0</v>
      </c>
      <c r="M33" s="264"/>
      <c r="N33" s="264"/>
      <c r="O33" s="264"/>
      <c r="P33" s="255">
        <f t="shared" si="2"/>
        <v>0</v>
      </c>
      <c r="Q33" s="264"/>
      <c r="R33" s="264">
        <v>1</v>
      </c>
      <c r="S33" s="264">
        <v>3</v>
      </c>
      <c r="T33" s="255">
        <f t="shared" si="3"/>
        <v>33.333333333333336</v>
      </c>
      <c r="U33" s="264">
        <v>5</v>
      </c>
      <c r="V33" s="264">
        <v>3</v>
      </c>
      <c r="W33" s="264"/>
      <c r="X33" s="255">
        <f t="shared" si="4"/>
        <v>66.666666666666671</v>
      </c>
      <c r="Y33" s="255">
        <f>((1*I33)+(2*J33)+(3*K33)+(4*M33)+(5*N33)+(6*O33)+(7*Q33)+(8*R33)+(9*S33)+(10*U33)+(11*V33)+(12*W33))/G33</f>
        <v>9.8333333333333339</v>
      </c>
      <c r="Z33" s="256">
        <f t="shared" si="16"/>
        <v>100</v>
      </c>
    </row>
    <row r="34" spans="2:27" x14ac:dyDescent="0.25">
      <c r="B34" s="5"/>
      <c r="C34" s="24"/>
      <c r="D34" s="48"/>
      <c r="E34" s="25"/>
      <c r="F34" s="25"/>
      <c r="G34" s="110"/>
      <c r="H34" s="29"/>
      <c r="I34" s="30"/>
      <c r="J34" s="8"/>
      <c r="K34" s="8"/>
      <c r="L34" s="58"/>
      <c r="M34" s="8"/>
      <c r="N34" s="8"/>
      <c r="O34" s="8"/>
      <c r="P34" s="55"/>
      <c r="Q34" s="8"/>
      <c r="R34" s="8"/>
      <c r="S34" s="8"/>
      <c r="T34" s="55"/>
      <c r="U34" s="8"/>
      <c r="V34" s="8"/>
      <c r="W34" s="8"/>
      <c r="X34" s="55"/>
      <c r="Y34" s="108">
        <f>Y33-Y32</f>
        <v>0</v>
      </c>
      <c r="Z34" s="108">
        <f>Z33-Z32</f>
        <v>0</v>
      </c>
    </row>
    <row r="35" spans="2:27" x14ac:dyDescent="0.25">
      <c r="B35" s="5"/>
      <c r="C35" s="7" t="s">
        <v>61</v>
      </c>
      <c r="D35" s="48" t="s">
        <v>19</v>
      </c>
      <c r="E35" s="5">
        <v>9</v>
      </c>
      <c r="F35" s="5">
        <v>11</v>
      </c>
      <c r="G35" s="22">
        <f t="shared" si="0"/>
        <v>11</v>
      </c>
      <c r="H35" s="7" t="s">
        <v>45</v>
      </c>
      <c r="I35" s="21"/>
      <c r="J35" s="8"/>
      <c r="K35" s="8"/>
      <c r="L35" s="58">
        <f t="shared" si="1"/>
        <v>0</v>
      </c>
      <c r="M35" s="8"/>
      <c r="N35" s="8"/>
      <c r="O35" s="8"/>
      <c r="P35" s="55">
        <f t="shared" si="2"/>
        <v>0</v>
      </c>
      <c r="Q35" s="8">
        <v>2</v>
      </c>
      <c r="R35" s="8">
        <v>1</v>
      </c>
      <c r="S35" s="8">
        <v>2</v>
      </c>
      <c r="T35" s="55">
        <f t="shared" si="3"/>
        <v>45.454545454545453</v>
      </c>
      <c r="U35" s="8">
        <v>5</v>
      </c>
      <c r="V35" s="8">
        <v>1</v>
      </c>
      <c r="W35" s="8"/>
      <c r="X35" s="55">
        <f t="shared" si="4"/>
        <v>54.545454545454547</v>
      </c>
      <c r="Y35" s="55">
        <f>((1*I35)+(2*J35)+(3*K35)+(4*M35)+(5*N35)+(6*O35)+(7*Q35)+(8*R35)+(9*S35)+(10*U35)+(11*V35)+(12*W35))/G35</f>
        <v>9.1818181818181817</v>
      </c>
      <c r="Z35" s="56">
        <f t="shared" si="16"/>
        <v>100</v>
      </c>
    </row>
    <row r="36" spans="2:27" x14ac:dyDescent="0.25">
      <c r="B36" s="5"/>
      <c r="C36" s="141" t="s">
        <v>126</v>
      </c>
      <c r="D36" s="98" t="s">
        <v>90</v>
      </c>
      <c r="E36" s="145">
        <v>9</v>
      </c>
      <c r="F36" s="145">
        <v>13</v>
      </c>
      <c r="G36" s="22">
        <f t="shared" si="0"/>
        <v>12</v>
      </c>
      <c r="H36" s="137" t="s">
        <v>45</v>
      </c>
      <c r="I36" s="100">
        <v>2</v>
      </c>
      <c r="J36" s="147"/>
      <c r="K36" s="147">
        <v>1</v>
      </c>
      <c r="L36" s="150">
        <f t="shared" ref="L36" si="37">SUM(I36:K36)*100/G36</f>
        <v>25</v>
      </c>
      <c r="M36" s="147">
        <v>1</v>
      </c>
      <c r="N36" s="147"/>
      <c r="O36" s="147">
        <v>2</v>
      </c>
      <c r="P36" s="121">
        <f t="shared" ref="P36" si="38">SUM(M36:O36)*100/G36</f>
        <v>25</v>
      </c>
      <c r="Q36" s="147">
        <v>2</v>
      </c>
      <c r="R36" s="147">
        <v>1</v>
      </c>
      <c r="S36" s="147"/>
      <c r="T36" s="121">
        <f t="shared" ref="T36" si="39">SUM(Q36:S36)*100/G36</f>
        <v>25</v>
      </c>
      <c r="U36" s="147">
        <v>3</v>
      </c>
      <c r="V36" s="147"/>
      <c r="W36" s="147"/>
      <c r="X36" s="150">
        <f t="shared" ref="X36" si="40">SUM(U36:W36)*100/G36</f>
        <v>25</v>
      </c>
      <c r="Y36" s="106">
        <f>((1*I36)+(2*J36)+(3*K36)+(4*M36)+(5*N36)+(6*O36)+(7*Q36)+(8*R36)+(9*S36)+(10*U36)+(11*V36)+(12*W36))/G36</f>
        <v>6.083333333333333</v>
      </c>
      <c r="Z36" s="107">
        <f t="shared" ref="Z36" si="41">T36+X36</f>
        <v>50</v>
      </c>
    </row>
    <row r="37" spans="2:27" x14ac:dyDescent="0.25">
      <c r="B37" s="5"/>
      <c r="C37" s="7"/>
      <c r="D37" s="48"/>
      <c r="E37" s="5"/>
      <c r="F37" s="5"/>
      <c r="G37" s="144"/>
      <c r="H37" s="7"/>
      <c r="I37" s="21"/>
      <c r="J37" s="8"/>
      <c r="K37" s="8"/>
      <c r="L37" s="58"/>
      <c r="M37" s="8"/>
      <c r="N37" s="8"/>
      <c r="O37" s="8"/>
      <c r="P37" s="58"/>
      <c r="Q37" s="8"/>
      <c r="R37" s="8"/>
      <c r="S37" s="8"/>
      <c r="T37" s="55"/>
      <c r="U37" s="8"/>
      <c r="V37" s="8"/>
      <c r="W37" s="8"/>
      <c r="X37" s="55"/>
      <c r="Y37" s="108">
        <f>Y36-Y35</f>
        <v>-3.0984848484848486</v>
      </c>
      <c r="Z37" s="108">
        <f>Z36-Z35</f>
        <v>-50</v>
      </c>
    </row>
    <row r="38" spans="2:27" x14ac:dyDescent="0.25">
      <c r="B38" s="5"/>
      <c r="C38" s="7"/>
      <c r="D38" s="98" t="s">
        <v>90</v>
      </c>
      <c r="E38" s="5"/>
      <c r="F38" s="5"/>
      <c r="G38" s="144"/>
      <c r="H38" s="131" t="s">
        <v>45</v>
      </c>
      <c r="I38" s="21"/>
      <c r="J38" s="8"/>
      <c r="K38" s="8"/>
      <c r="L38" s="58"/>
      <c r="M38" s="8"/>
      <c r="N38" s="8"/>
      <c r="O38" s="8"/>
      <c r="P38" s="58"/>
      <c r="Q38" s="8"/>
      <c r="R38" s="8"/>
      <c r="S38" s="8"/>
      <c r="T38" s="55"/>
      <c r="U38" s="8"/>
      <c r="V38" s="8"/>
      <c r="W38" s="8"/>
      <c r="X38" s="55"/>
      <c r="Y38" s="106">
        <f>AVERAGE(Y36,Y31,Y26,Y21)</f>
        <v>7.8375000000000004</v>
      </c>
      <c r="Z38" s="106">
        <f>AVERAGE(Z36,Z31,Z26,Z21)</f>
        <v>71.13636363636364</v>
      </c>
    </row>
    <row r="39" spans="2:27" x14ac:dyDescent="0.25">
      <c r="B39" s="5"/>
      <c r="C39" s="7"/>
      <c r="D39" s="48" t="s">
        <v>19</v>
      </c>
      <c r="E39" s="5"/>
      <c r="F39" s="5"/>
      <c r="G39" s="144"/>
      <c r="H39" s="29" t="s">
        <v>45</v>
      </c>
      <c r="I39" s="21"/>
      <c r="J39" s="8"/>
      <c r="K39" s="8"/>
      <c r="L39" s="58"/>
      <c r="M39" s="8"/>
      <c r="N39" s="8"/>
      <c r="O39" s="8"/>
      <c r="P39" s="58"/>
      <c r="Q39" s="8"/>
      <c r="R39" s="8"/>
      <c r="S39" s="8"/>
      <c r="T39" s="55"/>
      <c r="U39" s="8"/>
      <c r="V39" s="8"/>
      <c r="W39" s="8"/>
      <c r="X39" s="55"/>
      <c r="Y39" s="55">
        <f>AVERAGE(Y35,Y32,Y27,Y22,Y17)</f>
        <v>8.543030303030303</v>
      </c>
      <c r="Z39" s="55">
        <f>AVERAGE(Z35,Z32,Z27,Z22,Z17)</f>
        <v>79.870129870129873</v>
      </c>
    </row>
    <row r="40" spans="2:27" x14ac:dyDescent="0.25">
      <c r="B40" s="5"/>
      <c r="C40" s="7"/>
      <c r="D40" s="246" t="s">
        <v>130</v>
      </c>
      <c r="E40" s="5"/>
      <c r="F40" s="5"/>
      <c r="G40" s="144"/>
      <c r="H40" s="325" t="s">
        <v>45</v>
      </c>
      <c r="I40" s="21"/>
      <c r="J40" s="8"/>
      <c r="K40" s="8"/>
      <c r="L40" s="58"/>
      <c r="M40" s="8"/>
      <c r="N40" s="8"/>
      <c r="O40" s="8"/>
      <c r="P40" s="58"/>
      <c r="Q40" s="8"/>
      <c r="R40" s="8"/>
      <c r="S40" s="8"/>
      <c r="T40" s="55"/>
      <c r="U40" s="8"/>
      <c r="V40" s="8"/>
      <c r="W40" s="8"/>
      <c r="X40" s="55"/>
      <c r="Y40" s="255">
        <f>AVERAGE(Y33,Y28,Y23,Y18,Y14)</f>
        <v>8.4412885154061623</v>
      </c>
      <c r="Z40" s="255">
        <f>AVERAGE(Z33,Z28,Z23,Z18,Z14)</f>
        <v>84</v>
      </c>
    </row>
    <row r="41" spans="2:27" x14ac:dyDescent="0.25">
      <c r="B41" s="5"/>
      <c r="C41" s="7"/>
      <c r="D41" s="246" t="s">
        <v>153</v>
      </c>
      <c r="E41" s="5"/>
      <c r="F41" s="5"/>
      <c r="G41" s="144"/>
      <c r="H41" s="325" t="s">
        <v>45</v>
      </c>
      <c r="I41" s="21"/>
      <c r="J41" s="8"/>
      <c r="K41" s="8"/>
      <c r="L41" s="58"/>
      <c r="M41" s="8"/>
      <c r="N41" s="8"/>
      <c r="O41" s="8"/>
      <c r="P41" s="58"/>
      <c r="Q41" s="8"/>
      <c r="R41" s="8"/>
      <c r="S41" s="8"/>
      <c r="T41" s="55"/>
      <c r="U41" s="8"/>
      <c r="V41" s="8"/>
      <c r="W41" s="8"/>
      <c r="X41" s="55"/>
      <c r="Y41" s="255">
        <f>AVERAGE(Y29,Y24,Y19,Y15,Y13)</f>
        <v>8.0057142857142871</v>
      </c>
      <c r="Z41" s="255">
        <f>AVERAGE(Z29,Z24,Z19,Z15,Z13)</f>
        <v>76.349206349206341</v>
      </c>
    </row>
    <row r="42" spans="2:27" x14ac:dyDescent="0.25">
      <c r="B42" s="5"/>
      <c r="C42" s="6"/>
      <c r="D42" s="51"/>
      <c r="E42" s="51"/>
      <c r="F42" s="52"/>
      <c r="G42" s="144"/>
      <c r="H42" s="52"/>
      <c r="I42" s="31"/>
      <c r="J42" s="13"/>
      <c r="K42" s="13"/>
      <c r="L42" s="59"/>
      <c r="M42" s="13"/>
      <c r="N42" s="13"/>
      <c r="O42" s="13"/>
      <c r="P42" s="59"/>
      <c r="Q42" s="13"/>
      <c r="R42" s="13"/>
      <c r="S42" s="13"/>
      <c r="T42" s="37"/>
      <c r="U42" s="13"/>
      <c r="V42" s="13"/>
      <c r="W42" s="13"/>
      <c r="X42" s="50"/>
      <c r="Y42" s="108">
        <f>Y41-Y40</f>
        <v>-0.4355742296918752</v>
      </c>
      <c r="Z42" s="108">
        <f>Z41-Z40</f>
        <v>-7.6507936507936591</v>
      </c>
    </row>
    <row r="43" spans="2:27" x14ac:dyDescent="0.25">
      <c r="B43" s="5"/>
      <c r="C43" s="263" t="s">
        <v>75</v>
      </c>
      <c r="D43" s="54" t="s">
        <v>153</v>
      </c>
      <c r="E43" s="21">
        <v>5</v>
      </c>
      <c r="F43" s="31">
        <v>10</v>
      </c>
      <c r="G43" s="22">
        <f t="shared" si="0"/>
        <v>9</v>
      </c>
      <c r="H43" s="268" t="s">
        <v>46</v>
      </c>
      <c r="I43" s="31"/>
      <c r="J43" s="13"/>
      <c r="K43" s="13"/>
      <c r="L43" s="317">
        <f t="shared" si="1"/>
        <v>0</v>
      </c>
      <c r="M43" s="13"/>
      <c r="N43" s="13"/>
      <c r="O43" s="13"/>
      <c r="P43" s="317">
        <f t="shared" si="2"/>
        <v>0</v>
      </c>
      <c r="Q43" s="13"/>
      <c r="R43" s="13">
        <v>1</v>
      </c>
      <c r="S43" s="13">
        <v>3</v>
      </c>
      <c r="T43" s="254">
        <f>SUM(Q43:S43)*100/G43</f>
        <v>44.444444444444443</v>
      </c>
      <c r="U43" s="13">
        <v>4</v>
      </c>
      <c r="V43" s="13">
        <v>1</v>
      </c>
      <c r="W43" s="13"/>
      <c r="X43" s="255">
        <f>SUM(U43:W43)*100/G43</f>
        <v>55.555555555555557</v>
      </c>
      <c r="Y43" s="255">
        <f>(($I$12*I43)+($J$12*J43)+($K$12*K43)+($M$12*M43)+($N$12*N43)+($O$12*O43)+($Q$12*Q43)+($R$12*R43)+($S$12*S43)+($U$12*U43)+($V$12*V43)+($W$12*W43))/G43</f>
        <v>9.5555555555555554</v>
      </c>
      <c r="Z43" s="256">
        <f t="shared" si="16"/>
        <v>100</v>
      </c>
      <c r="AA43" t="s">
        <v>157</v>
      </c>
    </row>
    <row r="44" spans="2:27" x14ac:dyDescent="0.25">
      <c r="B44" s="5"/>
      <c r="C44" s="263" t="s">
        <v>75</v>
      </c>
      <c r="D44" s="260" t="s">
        <v>130</v>
      </c>
      <c r="E44" s="269">
        <v>5</v>
      </c>
      <c r="F44" s="326">
        <v>14</v>
      </c>
      <c r="G44" s="22">
        <f t="shared" si="0"/>
        <v>14</v>
      </c>
      <c r="H44" s="268" t="s">
        <v>46</v>
      </c>
      <c r="I44" s="327"/>
      <c r="J44" s="328"/>
      <c r="K44" s="328"/>
      <c r="L44" s="317">
        <f t="shared" si="1"/>
        <v>0</v>
      </c>
      <c r="M44" s="328"/>
      <c r="N44" s="328"/>
      <c r="O44" s="328"/>
      <c r="P44" s="317">
        <f t="shared" si="2"/>
        <v>0</v>
      </c>
      <c r="Q44" s="328"/>
      <c r="R44" s="309">
        <v>4</v>
      </c>
      <c r="S44" s="309">
        <v>2</v>
      </c>
      <c r="T44" s="254">
        <f t="shared" si="3"/>
        <v>42.857142857142854</v>
      </c>
      <c r="U44" s="309">
        <v>5</v>
      </c>
      <c r="V44" s="309">
        <v>1</v>
      </c>
      <c r="W44" s="309">
        <v>2</v>
      </c>
      <c r="X44" s="255">
        <f t="shared" si="4"/>
        <v>57.142857142857146</v>
      </c>
      <c r="Y44" s="255">
        <f t="shared" ref="Y44:Y92" si="42">(($I$12*I44)+($J$12*J44)+($K$12*K44)+($M$12*M44)+($N$12*N44)+($O$12*O44)+($Q$12*Q44)+($R$12*R44)+($S$12*S44)+($U$12*U44)+($V$12*V44)+($W$12*W44))/F44</f>
        <v>9.6428571428571423</v>
      </c>
      <c r="Z44" s="256">
        <f t="shared" si="16"/>
        <v>100</v>
      </c>
    </row>
    <row r="45" spans="2:27" x14ac:dyDescent="0.25">
      <c r="B45" s="5"/>
      <c r="C45" s="263" t="s">
        <v>74</v>
      </c>
      <c r="D45" s="260" t="s">
        <v>153</v>
      </c>
      <c r="E45" s="269">
        <v>6</v>
      </c>
      <c r="F45" s="326">
        <v>18</v>
      </c>
      <c r="G45" s="22">
        <f t="shared" si="0"/>
        <v>16</v>
      </c>
      <c r="H45" s="268" t="s">
        <v>46</v>
      </c>
      <c r="I45" s="327"/>
      <c r="J45" s="328"/>
      <c r="K45" s="328"/>
      <c r="L45" s="317">
        <f t="shared" si="1"/>
        <v>0</v>
      </c>
      <c r="M45" s="328"/>
      <c r="N45" s="328"/>
      <c r="O45" s="328"/>
      <c r="P45" s="317">
        <f t="shared" si="2"/>
        <v>0</v>
      </c>
      <c r="Q45" s="328">
        <v>1</v>
      </c>
      <c r="R45" s="309">
        <v>3</v>
      </c>
      <c r="S45" s="309">
        <v>4</v>
      </c>
      <c r="T45" s="254">
        <f>SUM(Q45:S45)*100/G45</f>
        <v>50</v>
      </c>
      <c r="U45" s="309">
        <v>4</v>
      </c>
      <c r="V45" s="309">
        <v>4</v>
      </c>
      <c r="W45" s="309"/>
      <c r="X45" s="255">
        <f>SUM(U45:W45)*100/G45</f>
        <v>50</v>
      </c>
      <c r="Y45" s="255">
        <f>(($I$12*I45)+($J$12*J45)+($K$12*K45)+($M$12*M45)+($N$12*N45)+($O$12*O45)+($Q$12*Q45)+($R$12*R45)+($S$12*S45)+($U$12*U45)+($V$12*V45)+($W$12*W45))/G45</f>
        <v>9.4375</v>
      </c>
      <c r="Z45" s="256">
        <f t="shared" si="16"/>
        <v>100</v>
      </c>
      <c r="AA45" t="s">
        <v>158</v>
      </c>
    </row>
    <row r="46" spans="2:27" x14ac:dyDescent="0.25">
      <c r="B46" s="5"/>
      <c r="C46" s="177"/>
      <c r="D46" s="408"/>
      <c r="E46" s="17"/>
      <c r="F46" s="409"/>
      <c r="G46" s="144"/>
      <c r="H46" s="405"/>
      <c r="I46" s="401"/>
      <c r="J46" s="411"/>
      <c r="K46" s="411"/>
      <c r="L46" s="413"/>
      <c r="M46" s="411"/>
      <c r="N46" s="411"/>
      <c r="O46" s="411"/>
      <c r="P46" s="413"/>
      <c r="Q46" s="411"/>
      <c r="R46" s="412"/>
      <c r="S46" s="412"/>
      <c r="T46" s="417"/>
      <c r="U46" s="412"/>
      <c r="V46" s="412"/>
      <c r="W46" s="412"/>
      <c r="X46" s="151"/>
      <c r="Y46" s="108">
        <f>Y45-Y44</f>
        <v>-0.20535714285714235</v>
      </c>
      <c r="Z46" s="108">
        <f>Z45-Z44</f>
        <v>0</v>
      </c>
    </row>
    <row r="47" spans="2:27" x14ac:dyDescent="0.25">
      <c r="B47" s="5">
        <v>3</v>
      </c>
      <c r="C47" s="6" t="s">
        <v>75</v>
      </c>
      <c r="D47" s="48" t="s">
        <v>19</v>
      </c>
      <c r="E47" s="5">
        <v>5</v>
      </c>
      <c r="F47" s="5">
        <v>14</v>
      </c>
      <c r="G47" s="22">
        <f t="shared" si="0"/>
        <v>14</v>
      </c>
      <c r="H47" s="7" t="s">
        <v>46</v>
      </c>
      <c r="I47" s="21"/>
      <c r="J47" s="8"/>
      <c r="K47" s="8"/>
      <c r="L47" s="58">
        <f t="shared" si="1"/>
        <v>0</v>
      </c>
      <c r="M47" s="8"/>
      <c r="N47" s="8">
        <v>1</v>
      </c>
      <c r="O47" s="8"/>
      <c r="P47" s="58">
        <f t="shared" si="2"/>
        <v>7.1428571428571432</v>
      </c>
      <c r="Q47" s="8"/>
      <c r="R47" s="8">
        <v>2</v>
      </c>
      <c r="S47" s="8">
        <v>4</v>
      </c>
      <c r="T47" s="55">
        <f t="shared" si="3"/>
        <v>42.857142857142854</v>
      </c>
      <c r="U47" s="8">
        <v>7</v>
      </c>
      <c r="V47" s="8"/>
      <c r="W47" s="8"/>
      <c r="X47" s="55">
        <f t="shared" si="4"/>
        <v>50</v>
      </c>
      <c r="Y47" s="55">
        <f t="shared" si="42"/>
        <v>9.0714285714285712</v>
      </c>
      <c r="Z47" s="56">
        <f t="shared" si="16"/>
        <v>92.857142857142861</v>
      </c>
    </row>
    <row r="48" spans="2:27" x14ac:dyDescent="0.25">
      <c r="B48" s="5"/>
      <c r="C48" s="263" t="s">
        <v>75</v>
      </c>
      <c r="D48" s="246" t="s">
        <v>130</v>
      </c>
      <c r="E48" s="269">
        <v>6</v>
      </c>
      <c r="F48" s="269">
        <v>14</v>
      </c>
      <c r="G48" s="22">
        <f t="shared" si="0"/>
        <v>14</v>
      </c>
      <c r="H48" s="268" t="s">
        <v>46</v>
      </c>
      <c r="I48" s="269"/>
      <c r="J48" s="264"/>
      <c r="K48" s="264">
        <v>1</v>
      </c>
      <c r="L48" s="317">
        <f t="shared" si="1"/>
        <v>7.1428571428571432</v>
      </c>
      <c r="M48" s="264"/>
      <c r="N48" s="264"/>
      <c r="O48" s="264"/>
      <c r="P48" s="317">
        <f t="shared" si="2"/>
        <v>0</v>
      </c>
      <c r="Q48" s="264"/>
      <c r="R48" s="264">
        <v>2</v>
      </c>
      <c r="S48" s="264">
        <v>6</v>
      </c>
      <c r="T48" s="255">
        <f t="shared" si="3"/>
        <v>57.142857142857146</v>
      </c>
      <c r="U48" s="264">
        <v>4</v>
      </c>
      <c r="V48" s="264">
        <v>1</v>
      </c>
      <c r="W48" s="264"/>
      <c r="X48" s="255">
        <f t="shared" si="4"/>
        <v>35.714285714285715</v>
      </c>
      <c r="Y48" s="255">
        <f t="shared" si="42"/>
        <v>8.8571428571428577</v>
      </c>
      <c r="Z48" s="256">
        <f t="shared" si="16"/>
        <v>92.857142857142861</v>
      </c>
    </row>
    <row r="49" spans="2:27" x14ac:dyDescent="0.25">
      <c r="B49" s="5"/>
      <c r="C49" s="263" t="s">
        <v>75</v>
      </c>
      <c r="D49" s="246" t="s">
        <v>153</v>
      </c>
      <c r="E49" s="269">
        <v>7</v>
      </c>
      <c r="F49" s="269">
        <v>14</v>
      </c>
      <c r="G49" s="22">
        <f t="shared" ref="G49" si="43">I49+J49+K49+M49+N49+O49+Q49+R49+S49+U49+V49+W49</f>
        <v>13</v>
      </c>
      <c r="H49" s="268" t="s">
        <v>46</v>
      </c>
      <c r="I49" s="269"/>
      <c r="J49" s="264"/>
      <c r="K49" s="264"/>
      <c r="L49" s="317">
        <f t="shared" ref="L49" si="44">SUM(I49:K49)*100/F49</f>
        <v>0</v>
      </c>
      <c r="M49" s="264">
        <v>1</v>
      </c>
      <c r="N49" s="264">
        <v>1</v>
      </c>
      <c r="O49" s="264">
        <v>1</v>
      </c>
      <c r="P49" s="317">
        <f>SUM(M49:O49)*100/G49</f>
        <v>23.076923076923077</v>
      </c>
      <c r="Q49" s="264">
        <v>2</v>
      </c>
      <c r="R49" s="264">
        <v>1</v>
      </c>
      <c r="S49" s="264">
        <v>5</v>
      </c>
      <c r="T49" s="255">
        <f>SUM(Q49:S49)*100/G49</f>
        <v>61.53846153846154</v>
      </c>
      <c r="U49" s="264">
        <v>1</v>
      </c>
      <c r="V49" s="264">
        <v>1</v>
      </c>
      <c r="W49" s="264"/>
      <c r="X49" s="255">
        <f>SUM(U49:W49)*100/G49</f>
        <v>15.384615384615385</v>
      </c>
      <c r="Y49" s="255">
        <f>(($I$12*I49)+($J$12*J49)+($K$12*K49)+($M$12*M49)+($N$12*N49)+($O$12*O49)+($Q$12*Q49)+($R$12*R49)+($S$12*S49)+($U$12*U49)+($V$12*V49)+($W$12*W49))/G49</f>
        <v>7.9230769230769234</v>
      </c>
      <c r="Z49" s="256">
        <f t="shared" ref="Z49" si="45">T49+X49</f>
        <v>76.92307692307692</v>
      </c>
      <c r="AA49" t="s">
        <v>157</v>
      </c>
    </row>
    <row r="50" spans="2:27" x14ac:dyDescent="0.25">
      <c r="B50" s="5"/>
      <c r="C50" s="6"/>
      <c r="D50" s="48"/>
      <c r="E50" s="5"/>
      <c r="F50" s="5"/>
      <c r="G50" s="22"/>
      <c r="H50" s="7"/>
      <c r="I50" s="21"/>
      <c r="J50" s="8"/>
      <c r="K50" s="8"/>
      <c r="L50" s="58"/>
      <c r="M50" s="8"/>
      <c r="N50" s="8"/>
      <c r="O50" s="8"/>
      <c r="P50" s="58"/>
      <c r="Q50" s="8"/>
      <c r="R50" s="8"/>
      <c r="S50" s="8"/>
      <c r="T50" s="55"/>
      <c r="U50" s="8"/>
      <c r="V50" s="8"/>
      <c r="W50" s="8"/>
      <c r="X50" s="55"/>
      <c r="Y50" s="108">
        <f>Y49-Y48</f>
        <v>-0.9340659340659343</v>
      </c>
      <c r="Z50" s="108">
        <f>Z49-Z48</f>
        <v>-15.934065934065941</v>
      </c>
    </row>
    <row r="51" spans="2:27" x14ac:dyDescent="0.25">
      <c r="B51" s="5">
        <v>4</v>
      </c>
      <c r="C51" s="104" t="s">
        <v>121</v>
      </c>
      <c r="D51" s="98" t="s">
        <v>90</v>
      </c>
      <c r="E51" s="145">
        <v>5</v>
      </c>
      <c r="F51" s="145">
        <v>15</v>
      </c>
      <c r="G51" s="22">
        <f t="shared" si="0"/>
        <v>15</v>
      </c>
      <c r="H51" s="137" t="s">
        <v>46</v>
      </c>
      <c r="I51" s="100"/>
      <c r="J51" s="147"/>
      <c r="K51" s="147"/>
      <c r="L51" s="150">
        <f t="shared" ref="L51" si="46">SUM(I51:K51)*100/G51</f>
        <v>0</v>
      </c>
      <c r="M51" s="147"/>
      <c r="N51" s="147"/>
      <c r="O51" s="147"/>
      <c r="P51" s="150">
        <f t="shared" ref="P51" si="47">SUM(M51:O51)*100/G51</f>
        <v>0</v>
      </c>
      <c r="Q51" s="147">
        <v>1</v>
      </c>
      <c r="R51" s="147"/>
      <c r="S51" s="147">
        <v>1</v>
      </c>
      <c r="T51" s="150">
        <f t="shared" ref="T51" si="48">SUM(Q51:S51)*100/G51</f>
        <v>13.333333333333334</v>
      </c>
      <c r="U51" s="147">
        <v>4</v>
      </c>
      <c r="V51" s="147">
        <v>1</v>
      </c>
      <c r="W51" s="147">
        <v>8</v>
      </c>
      <c r="X51" s="150">
        <f t="shared" ref="X51" si="49">SUM(U51:W51)*100/G51</f>
        <v>86.666666666666671</v>
      </c>
      <c r="Y51" s="106">
        <f>((1*I51)+(2*J51)+(3*K51)+(4*M51)+(5*N51)+(6*O51)+(7*Q51)+(8*R51)+(9*S51)+(10*U51)+(11*V51)+(12*W51))/G51</f>
        <v>10.866666666666667</v>
      </c>
      <c r="Z51" s="107">
        <f t="shared" si="16"/>
        <v>100</v>
      </c>
    </row>
    <row r="52" spans="2:27" x14ac:dyDescent="0.25">
      <c r="B52" s="5"/>
      <c r="C52" s="6" t="s">
        <v>74</v>
      </c>
      <c r="D52" s="48" t="s">
        <v>19</v>
      </c>
      <c r="E52" s="5">
        <v>6</v>
      </c>
      <c r="F52" s="5">
        <v>14</v>
      </c>
      <c r="G52" s="22">
        <f t="shared" si="0"/>
        <v>14</v>
      </c>
      <c r="H52" s="7" t="s">
        <v>46</v>
      </c>
      <c r="I52" s="21"/>
      <c r="J52" s="8"/>
      <c r="K52" s="8"/>
      <c r="L52" s="58">
        <f t="shared" si="1"/>
        <v>0</v>
      </c>
      <c r="M52" s="8"/>
      <c r="N52" s="8"/>
      <c r="O52" s="8">
        <v>1</v>
      </c>
      <c r="P52" s="58">
        <f t="shared" si="2"/>
        <v>7.1428571428571432</v>
      </c>
      <c r="Q52" s="8">
        <v>1</v>
      </c>
      <c r="R52" s="8"/>
      <c r="S52" s="8"/>
      <c r="T52" s="55">
        <f t="shared" si="3"/>
        <v>7.1428571428571432</v>
      </c>
      <c r="U52" s="8">
        <v>5</v>
      </c>
      <c r="V52" s="8">
        <v>1</v>
      </c>
      <c r="W52" s="8">
        <v>6</v>
      </c>
      <c r="X52" s="55">
        <f t="shared" si="4"/>
        <v>85.714285714285708</v>
      </c>
      <c r="Y52" s="55">
        <f t="shared" si="42"/>
        <v>10.428571428571429</v>
      </c>
      <c r="Z52" s="56">
        <f t="shared" si="16"/>
        <v>92.857142857142847</v>
      </c>
    </row>
    <row r="53" spans="2:27" x14ac:dyDescent="0.25">
      <c r="B53" s="5"/>
      <c r="C53" s="263" t="s">
        <v>74</v>
      </c>
      <c r="D53" s="246" t="s">
        <v>130</v>
      </c>
      <c r="E53" s="269">
        <v>7</v>
      </c>
      <c r="F53" s="269">
        <v>14</v>
      </c>
      <c r="G53" s="22">
        <f t="shared" si="0"/>
        <v>14</v>
      </c>
      <c r="H53" s="268" t="s">
        <v>46</v>
      </c>
      <c r="I53" s="269"/>
      <c r="J53" s="264"/>
      <c r="K53" s="264">
        <v>1</v>
      </c>
      <c r="L53" s="317">
        <f t="shared" si="1"/>
        <v>7.1428571428571432</v>
      </c>
      <c r="M53" s="264"/>
      <c r="N53" s="264">
        <v>1</v>
      </c>
      <c r="O53" s="264"/>
      <c r="P53" s="317">
        <f t="shared" si="2"/>
        <v>7.1428571428571432</v>
      </c>
      <c r="Q53" s="264"/>
      <c r="R53" s="264">
        <v>4</v>
      </c>
      <c r="S53" s="264">
        <v>2</v>
      </c>
      <c r="T53" s="255">
        <f t="shared" si="3"/>
        <v>42.857142857142854</v>
      </c>
      <c r="U53" s="264">
        <v>3</v>
      </c>
      <c r="V53" s="264">
        <v>3</v>
      </c>
      <c r="W53" s="264"/>
      <c r="X53" s="255">
        <f t="shared" si="4"/>
        <v>42.857142857142854</v>
      </c>
      <c r="Y53" s="255">
        <f t="shared" si="42"/>
        <v>8.6428571428571423</v>
      </c>
      <c r="Z53" s="256">
        <f t="shared" si="16"/>
        <v>85.714285714285708</v>
      </c>
    </row>
    <row r="54" spans="2:27" x14ac:dyDescent="0.25">
      <c r="B54" s="5"/>
      <c r="C54" s="263" t="s">
        <v>74</v>
      </c>
      <c r="D54" s="246" t="s">
        <v>153</v>
      </c>
      <c r="E54" s="269">
        <v>8</v>
      </c>
      <c r="F54" s="269">
        <v>14</v>
      </c>
      <c r="G54" s="22">
        <f t="shared" ref="G54" si="50">I54+J54+K54+M54+N54+O54+Q54+R54+S54+U54+V54+W54</f>
        <v>14</v>
      </c>
      <c r="H54" s="268" t="s">
        <v>46</v>
      </c>
      <c r="I54" s="269"/>
      <c r="J54" s="264"/>
      <c r="K54" s="264"/>
      <c r="L54" s="317">
        <f t="shared" ref="L54" si="51">SUM(I54:K54)*100/F54</f>
        <v>0</v>
      </c>
      <c r="M54" s="264"/>
      <c r="N54" s="264"/>
      <c r="O54" s="264">
        <v>1</v>
      </c>
      <c r="P54" s="317">
        <f t="shared" ref="P54" si="52">SUM(M54:O54)*100/F54</f>
        <v>7.1428571428571432</v>
      </c>
      <c r="Q54" s="264">
        <v>1</v>
      </c>
      <c r="R54" s="264">
        <v>3</v>
      </c>
      <c r="S54" s="264">
        <v>3</v>
      </c>
      <c r="T54" s="255">
        <f t="shared" ref="T54" si="53">SUM(Q54:S54)*100/F54</f>
        <v>50</v>
      </c>
      <c r="U54" s="264">
        <v>1</v>
      </c>
      <c r="V54" s="264">
        <v>4</v>
      </c>
      <c r="W54" s="264">
        <v>1</v>
      </c>
      <c r="X54" s="255">
        <f t="shared" ref="X54" si="54">SUM(U54:W54)*100/F54</f>
        <v>42.857142857142854</v>
      </c>
      <c r="Y54" s="255">
        <f t="shared" ref="Y54" si="55">(($I$12*I54)+($J$12*J54)+($K$12*K54)+($M$12*M54)+($N$12*N54)+($O$12*O54)+($Q$12*Q54)+($R$12*R54)+($S$12*S54)+($U$12*U54)+($V$12*V54)+($W$12*W54))/F54</f>
        <v>9.2857142857142865</v>
      </c>
      <c r="Z54" s="256">
        <f t="shared" ref="Z54" si="56">T54+X54</f>
        <v>92.857142857142861</v>
      </c>
    </row>
    <row r="55" spans="2:27" x14ac:dyDescent="0.25">
      <c r="B55" s="5">
        <v>5</v>
      </c>
      <c r="C55" s="6"/>
      <c r="D55" s="48"/>
      <c r="E55" s="5"/>
      <c r="F55" s="5"/>
      <c r="G55" s="144"/>
      <c r="H55" s="7"/>
      <c r="I55" s="21"/>
      <c r="J55" s="8"/>
      <c r="K55" s="8"/>
      <c r="L55" s="58"/>
      <c r="M55" s="8"/>
      <c r="N55" s="8"/>
      <c r="O55" s="8"/>
      <c r="P55" s="58"/>
      <c r="Q55" s="8"/>
      <c r="R55" s="8"/>
      <c r="S55" s="8"/>
      <c r="T55" s="55"/>
      <c r="U55" s="8"/>
      <c r="V55" s="8"/>
      <c r="W55" s="8"/>
      <c r="X55" s="55"/>
      <c r="Y55" s="108">
        <f>Y54-Y53</f>
        <v>0.64285714285714413</v>
      </c>
      <c r="Z55" s="108">
        <f>Z54-Z53</f>
        <v>7.142857142857153</v>
      </c>
    </row>
    <row r="56" spans="2:27" x14ac:dyDescent="0.25">
      <c r="B56" s="5"/>
      <c r="C56" s="104" t="s">
        <v>122</v>
      </c>
      <c r="D56" s="98" t="s">
        <v>90</v>
      </c>
      <c r="E56" s="145">
        <v>6</v>
      </c>
      <c r="F56" s="145">
        <v>11</v>
      </c>
      <c r="G56" s="22">
        <f t="shared" si="0"/>
        <v>9</v>
      </c>
      <c r="H56" s="137" t="s">
        <v>46</v>
      </c>
      <c r="I56" s="100"/>
      <c r="J56" s="147"/>
      <c r="K56" s="147"/>
      <c r="L56" s="150">
        <f t="shared" ref="L56" si="57">SUM(I56:K56)*100/G56</f>
        <v>0</v>
      </c>
      <c r="M56" s="147">
        <v>1</v>
      </c>
      <c r="N56" s="147"/>
      <c r="O56" s="147">
        <v>2</v>
      </c>
      <c r="P56" s="150">
        <f t="shared" ref="P56" si="58">SUM(M56:O56)*100/G56</f>
        <v>33.333333333333336</v>
      </c>
      <c r="Q56" s="147"/>
      <c r="R56" s="147"/>
      <c r="S56" s="147">
        <v>2</v>
      </c>
      <c r="T56" s="150">
        <f t="shared" ref="T56" si="59">SUM(Q56:S56)*100/G56</f>
        <v>22.222222222222221</v>
      </c>
      <c r="U56" s="147">
        <v>2</v>
      </c>
      <c r="V56" s="147">
        <v>2</v>
      </c>
      <c r="W56" s="147"/>
      <c r="X56" s="150">
        <f t="shared" ref="X56" si="60">SUM(U56:W56)*100/G56</f>
        <v>44.444444444444443</v>
      </c>
      <c r="Y56" s="106">
        <f>((1*I56)+(2*J56)+(3*K56)+(4*M56)+(5*N56)+(6*O56)+(7*Q56)+(8*R56)+(9*S56)+(10*U56)+(11*V56)+(12*W56))/G56</f>
        <v>8.4444444444444446</v>
      </c>
      <c r="Z56" s="107">
        <f t="shared" ref="Z56" si="61">T56+X56</f>
        <v>66.666666666666657</v>
      </c>
    </row>
    <row r="57" spans="2:27" x14ac:dyDescent="0.25">
      <c r="B57" s="5"/>
      <c r="C57" s="6" t="s">
        <v>75</v>
      </c>
      <c r="D57" s="48" t="s">
        <v>19</v>
      </c>
      <c r="E57" s="5">
        <v>7</v>
      </c>
      <c r="F57" s="5">
        <v>9</v>
      </c>
      <c r="G57" s="22">
        <f t="shared" si="0"/>
        <v>9</v>
      </c>
      <c r="H57" s="7" t="s">
        <v>46</v>
      </c>
      <c r="I57" s="21"/>
      <c r="J57" s="8"/>
      <c r="K57" s="8"/>
      <c r="L57" s="58">
        <f t="shared" si="1"/>
        <v>0</v>
      </c>
      <c r="M57" s="8">
        <v>1</v>
      </c>
      <c r="N57" s="8">
        <v>1</v>
      </c>
      <c r="O57" s="8">
        <v>1</v>
      </c>
      <c r="P57" s="58">
        <f t="shared" si="2"/>
        <v>33.333333333333336</v>
      </c>
      <c r="Q57" s="8"/>
      <c r="R57" s="8">
        <v>1</v>
      </c>
      <c r="S57" s="8">
        <v>2</v>
      </c>
      <c r="T57" s="55">
        <f t="shared" si="3"/>
        <v>33.333333333333336</v>
      </c>
      <c r="U57" s="8"/>
      <c r="V57" s="8">
        <v>3</v>
      </c>
      <c r="W57" s="8"/>
      <c r="X57" s="55">
        <f t="shared" si="4"/>
        <v>33.333333333333336</v>
      </c>
      <c r="Y57" s="55">
        <f t="shared" si="42"/>
        <v>8.2222222222222214</v>
      </c>
      <c r="Z57" s="56">
        <f t="shared" si="16"/>
        <v>66.666666666666671</v>
      </c>
    </row>
    <row r="58" spans="2:27" x14ac:dyDescent="0.25">
      <c r="B58" s="5"/>
      <c r="C58" s="263" t="s">
        <v>75</v>
      </c>
      <c r="D58" s="246" t="s">
        <v>130</v>
      </c>
      <c r="E58" s="269">
        <v>8</v>
      </c>
      <c r="F58" s="269">
        <v>10</v>
      </c>
      <c r="G58" s="22">
        <f t="shared" si="0"/>
        <v>9</v>
      </c>
      <c r="H58" s="268" t="s">
        <v>46</v>
      </c>
      <c r="I58" s="269"/>
      <c r="J58" s="264"/>
      <c r="K58" s="264">
        <v>1</v>
      </c>
      <c r="L58" s="317">
        <f>SUM(I58:K58)*100/G58</f>
        <v>11.111111111111111</v>
      </c>
      <c r="M58" s="264"/>
      <c r="N58" s="264"/>
      <c r="O58" s="264"/>
      <c r="P58" s="317">
        <f t="shared" si="2"/>
        <v>0</v>
      </c>
      <c r="Q58" s="264">
        <v>3</v>
      </c>
      <c r="R58" s="264">
        <v>1</v>
      </c>
      <c r="S58" s="264">
        <v>1</v>
      </c>
      <c r="T58" s="255">
        <f>SUM(Q58:S58)*100/G58</f>
        <v>55.555555555555557</v>
      </c>
      <c r="U58" s="264">
        <v>1</v>
      </c>
      <c r="V58" s="264">
        <v>2</v>
      </c>
      <c r="W58" s="264"/>
      <c r="X58" s="255">
        <f>SUM(U58:W58)*100/G58</f>
        <v>33.333333333333336</v>
      </c>
      <c r="Y58" s="255">
        <f t="shared" si="42"/>
        <v>7.3</v>
      </c>
      <c r="Z58" s="256">
        <f t="shared" si="16"/>
        <v>88.888888888888886</v>
      </c>
    </row>
    <row r="59" spans="2:27" x14ac:dyDescent="0.25">
      <c r="B59" s="5">
        <v>6</v>
      </c>
      <c r="C59" s="263" t="s">
        <v>75</v>
      </c>
      <c r="D59" s="246" t="s">
        <v>153</v>
      </c>
      <c r="E59" s="269">
        <v>9</v>
      </c>
      <c r="F59" s="269">
        <v>10</v>
      </c>
      <c r="G59" s="22">
        <f t="shared" ref="G59" si="62">I59+J59+K59+M59+N59+O59+Q59+R59+S59+U59+V59+W59</f>
        <v>9</v>
      </c>
      <c r="H59" s="268" t="s">
        <v>46</v>
      </c>
      <c r="I59" s="269">
        <v>1</v>
      </c>
      <c r="J59" s="264"/>
      <c r="K59" s="264"/>
      <c r="L59" s="317">
        <f>SUM(I59:K59)*100/G59</f>
        <v>11.111111111111111</v>
      </c>
      <c r="M59" s="264"/>
      <c r="N59" s="264">
        <v>1</v>
      </c>
      <c r="O59" s="264"/>
      <c r="P59" s="317">
        <f>SUM(M59:O59)*100/G59</f>
        <v>11.111111111111111</v>
      </c>
      <c r="Q59" s="264"/>
      <c r="R59" s="264">
        <v>4</v>
      </c>
      <c r="S59" s="264"/>
      <c r="T59" s="255">
        <f>SUM(Q59:S59)*100/G59</f>
        <v>44.444444444444443</v>
      </c>
      <c r="U59" s="264"/>
      <c r="V59" s="264">
        <v>2</v>
      </c>
      <c r="W59" s="264">
        <v>1</v>
      </c>
      <c r="X59" s="255">
        <f>SUM(U59:W59)*100/G59</f>
        <v>33.333333333333336</v>
      </c>
      <c r="Y59" s="255">
        <f>(($I$12*I59)+($J$12*J59)+($K$12*K59)+($M$12*M59)+($N$12*N59)+($O$12*O59)+($Q$12*Q59)+($R$12*R59)+($S$12*S59)+($U$12*U59)+($V$12*V59)+($W$12*W59))/G59</f>
        <v>8</v>
      </c>
      <c r="Z59" s="256">
        <f t="shared" ref="Z59" si="63">T59+X59</f>
        <v>77.777777777777771</v>
      </c>
      <c r="AA59" t="s">
        <v>157</v>
      </c>
    </row>
    <row r="60" spans="2:27" x14ac:dyDescent="0.25">
      <c r="B60" s="5"/>
      <c r="C60" s="6"/>
      <c r="D60" s="48"/>
      <c r="E60" s="5"/>
      <c r="F60" s="5"/>
      <c r="G60" s="144"/>
      <c r="H60" s="7"/>
      <c r="I60" s="21"/>
      <c r="J60" s="8"/>
      <c r="K60" s="8"/>
      <c r="L60" s="58"/>
      <c r="M60" s="8"/>
      <c r="N60" s="8"/>
      <c r="O60" s="8"/>
      <c r="P60" s="58"/>
      <c r="Q60" s="8"/>
      <c r="R60" s="8"/>
      <c r="S60" s="8"/>
      <c r="T60" s="55"/>
      <c r="U60" s="8"/>
      <c r="V60" s="8"/>
      <c r="W60" s="8"/>
      <c r="X60" s="55"/>
      <c r="Y60" s="108">
        <f>Y59-Y58</f>
        <v>0.70000000000000018</v>
      </c>
      <c r="Z60" s="108">
        <f>Z59-Z58</f>
        <v>-11.111111111111114</v>
      </c>
    </row>
    <row r="61" spans="2:27" x14ac:dyDescent="0.25">
      <c r="B61" s="5"/>
      <c r="C61" s="104" t="s">
        <v>122</v>
      </c>
      <c r="D61" s="98" t="s">
        <v>90</v>
      </c>
      <c r="E61" s="145">
        <v>7</v>
      </c>
      <c r="F61" s="145">
        <v>10</v>
      </c>
      <c r="G61" s="22">
        <f t="shared" si="0"/>
        <v>10</v>
      </c>
      <c r="H61" s="137" t="s">
        <v>46</v>
      </c>
      <c r="I61" s="100"/>
      <c r="J61" s="147"/>
      <c r="K61" s="147"/>
      <c r="L61" s="150">
        <f t="shared" ref="L61" si="64">SUM(I61:K61)*100/G61</f>
        <v>0</v>
      </c>
      <c r="M61" s="147"/>
      <c r="N61" s="147"/>
      <c r="O61" s="147"/>
      <c r="P61" s="150">
        <f t="shared" ref="P61" si="65">SUM(M61:O61)*100/G61</f>
        <v>0</v>
      </c>
      <c r="Q61" s="147">
        <v>1</v>
      </c>
      <c r="R61" s="147">
        <v>1</v>
      </c>
      <c r="S61" s="147">
        <v>4</v>
      </c>
      <c r="T61" s="150">
        <f t="shared" ref="T61" si="66">SUM(Q61:S61)*100/G61</f>
        <v>60</v>
      </c>
      <c r="U61" s="147">
        <v>1</v>
      </c>
      <c r="V61" s="147">
        <v>3</v>
      </c>
      <c r="W61" s="147"/>
      <c r="X61" s="150">
        <f t="shared" ref="X61" si="67">SUM(U61:W61)*100/G61</f>
        <v>40</v>
      </c>
      <c r="Y61" s="106">
        <f>((1*I61)+(2*J61)+(3*K61)+(4*M61)+(5*N61)+(6*O61)+(7*Q61)+(8*R61)+(9*S61)+(10*U61)+(11*V61)+(12*W61))/G61</f>
        <v>9.4</v>
      </c>
      <c r="Z61" s="107">
        <f t="shared" ref="Z61" si="68">T61+X61</f>
        <v>100</v>
      </c>
    </row>
    <row r="62" spans="2:27" x14ac:dyDescent="0.25">
      <c r="B62" s="5"/>
      <c r="C62" s="6" t="s">
        <v>75</v>
      </c>
      <c r="D62" s="48" t="s">
        <v>19</v>
      </c>
      <c r="E62" s="5">
        <v>8</v>
      </c>
      <c r="F62" s="5">
        <v>11</v>
      </c>
      <c r="G62" s="22">
        <f t="shared" si="0"/>
        <v>11</v>
      </c>
      <c r="H62" s="7" t="s">
        <v>46</v>
      </c>
      <c r="I62" s="21"/>
      <c r="J62" s="8"/>
      <c r="K62" s="8"/>
      <c r="L62" s="58">
        <f t="shared" si="1"/>
        <v>0</v>
      </c>
      <c r="M62" s="8"/>
      <c r="N62" s="8"/>
      <c r="O62" s="8">
        <v>1</v>
      </c>
      <c r="P62" s="58">
        <f t="shared" si="2"/>
        <v>9.0909090909090917</v>
      </c>
      <c r="Q62" s="8"/>
      <c r="R62" s="8">
        <v>3</v>
      </c>
      <c r="S62" s="8">
        <v>4</v>
      </c>
      <c r="T62" s="55">
        <f t="shared" si="3"/>
        <v>63.636363636363633</v>
      </c>
      <c r="U62" s="8"/>
      <c r="V62" s="8">
        <v>1</v>
      </c>
      <c r="W62" s="8">
        <v>2</v>
      </c>
      <c r="X62" s="55">
        <f t="shared" si="4"/>
        <v>27.272727272727273</v>
      </c>
      <c r="Y62" s="55">
        <f t="shared" si="42"/>
        <v>9.1818181818181817</v>
      </c>
      <c r="Z62" s="56">
        <f t="shared" si="16"/>
        <v>90.909090909090907</v>
      </c>
    </row>
    <row r="63" spans="2:27" x14ac:dyDescent="0.25">
      <c r="B63" s="5">
        <v>7</v>
      </c>
      <c r="C63" s="263" t="s">
        <v>75</v>
      </c>
      <c r="D63" s="246" t="s">
        <v>130</v>
      </c>
      <c r="E63" s="269">
        <v>9</v>
      </c>
      <c r="F63" s="269">
        <v>11</v>
      </c>
      <c r="G63" s="22">
        <f t="shared" si="0"/>
        <v>11</v>
      </c>
      <c r="H63" s="268" t="s">
        <v>46</v>
      </c>
      <c r="I63" s="269"/>
      <c r="J63" s="264"/>
      <c r="K63" s="264"/>
      <c r="L63" s="317">
        <f t="shared" si="1"/>
        <v>0</v>
      </c>
      <c r="M63" s="264"/>
      <c r="N63" s="264"/>
      <c r="O63" s="264"/>
      <c r="P63" s="317">
        <f t="shared" si="2"/>
        <v>0</v>
      </c>
      <c r="Q63" s="264">
        <v>3</v>
      </c>
      <c r="R63" s="264">
        <v>2</v>
      </c>
      <c r="S63" s="264">
        <v>3</v>
      </c>
      <c r="T63" s="255">
        <f t="shared" si="3"/>
        <v>72.727272727272734</v>
      </c>
      <c r="U63" s="264"/>
      <c r="V63" s="264">
        <v>1</v>
      </c>
      <c r="W63" s="264">
        <v>2</v>
      </c>
      <c r="X63" s="255">
        <f t="shared" si="4"/>
        <v>27.272727272727273</v>
      </c>
      <c r="Y63" s="255">
        <f t="shared" si="42"/>
        <v>9</v>
      </c>
      <c r="Z63" s="256">
        <f t="shared" si="16"/>
        <v>100</v>
      </c>
    </row>
    <row r="64" spans="2:27" x14ac:dyDescent="0.25">
      <c r="B64" s="5"/>
      <c r="C64" s="263" t="s">
        <v>75</v>
      </c>
      <c r="D64" s="246" t="s">
        <v>153</v>
      </c>
      <c r="E64" s="269">
        <v>10</v>
      </c>
      <c r="F64" s="269">
        <v>11</v>
      </c>
      <c r="G64" s="22">
        <f t="shared" ref="G64" si="69">I64+J64+K64+M64+N64+O64+Q64+R64+S64+U64+V64+W64</f>
        <v>10</v>
      </c>
      <c r="H64" s="268" t="s">
        <v>46</v>
      </c>
      <c r="I64" s="269"/>
      <c r="J64" s="264"/>
      <c r="K64" s="264"/>
      <c r="L64" s="317">
        <f t="shared" ref="L64" si="70">SUM(I64:K64)*100/F64</f>
        <v>0</v>
      </c>
      <c r="M64" s="264"/>
      <c r="N64" s="264"/>
      <c r="O64" s="264">
        <v>1</v>
      </c>
      <c r="P64" s="317">
        <f>SUM(M64:O64)*100/G64</f>
        <v>10</v>
      </c>
      <c r="Q64" s="264">
        <v>1</v>
      </c>
      <c r="R64" s="264">
        <v>2</v>
      </c>
      <c r="S64" s="264">
        <v>2</v>
      </c>
      <c r="T64" s="255">
        <f>SUM(Q64:S64)*100/G64</f>
        <v>50</v>
      </c>
      <c r="U64" s="264">
        <v>1</v>
      </c>
      <c r="V64" s="264"/>
      <c r="W64" s="264">
        <v>3</v>
      </c>
      <c r="X64" s="255">
        <f>SUM(U64:W64)*100/G64</f>
        <v>40</v>
      </c>
      <c r="Y64" s="255">
        <f>(($I$12*I64)+($J$12*J64)+($K$12*K64)+($M$12*M64)+($N$12*N64)+($O$12*O64)+($Q$12*Q64)+($R$12*R64)+($S$12*S64)+($U$12*U64)+($V$12*V64)+($W$12*W64))/G64</f>
        <v>9.3000000000000007</v>
      </c>
      <c r="Z64" s="256">
        <f t="shared" ref="Z64" si="71">T64+X64</f>
        <v>90</v>
      </c>
      <c r="AA64" t="s">
        <v>157</v>
      </c>
    </row>
    <row r="65" spans="2:27" x14ac:dyDescent="0.25">
      <c r="B65" s="5"/>
      <c r="C65" s="6"/>
      <c r="D65" s="48"/>
      <c r="E65" s="5"/>
      <c r="F65" s="5"/>
      <c r="G65" s="144"/>
      <c r="H65" s="7"/>
      <c r="I65" s="21"/>
      <c r="J65" s="8"/>
      <c r="K65" s="8"/>
      <c r="L65" s="58"/>
      <c r="M65" s="8"/>
      <c r="N65" s="8"/>
      <c r="O65" s="8"/>
      <c r="P65" s="58"/>
      <c r="Q65" s="8"/>
      <c r="R65" s="8"/>
      <c r="S65" s="8"/>
      <c r="T65" s="55"/>
      <c r="U65" s="8"/>
      <c r="V65" s="8"/>
      <c r="W65" s="8"/>
      <c r="X65" s="55"/>
      <c r="Y65" s="108">
        <f>Y64-Y63</f>
        <v>0.30000000000000071</v>
      </c>
      <c r="Z65" s="108">
        <f>Z64-Z63</f>
        <v>-10</v>
      </c>
    </row>
    <row r="66" spans="2:27" x14ac:dyDescent="0.25">
      <c r="B66" s="5"/>
      <c r="C66" s="104" t="s">
        <v>122</v>
      </c>
      <c r="D66" s="98" t="s">
        <v>90</v>
      </c>
      <c r="E66" s="145">
        <v>8</v>
      </c>
      <c r="F66" s="145">
        <v>10</v>
      </c>
      <c r="G66" s="22">
        <f t="shared" si="0"/>
        <v>10</v>
      </c>
      <c r="H66" s="137" t="s">
        <v>46</v>
      </c>
      <c r="I66" s="100"/>
      <c r="J66" s="147"/>
      <c r="K66" s="147"/>
      <c r="L66" s="150">
        <f t="shared" ref="L66" si="72">SUM(I66:K66)*100/G66</f>
        <v>0</v>
      </c>
      <c r="M66" s="147"/>
      <c r="N66" s="147"/>
      <c r="O66" s="147"/>
      <c r="P66" s="150">
        <f t="shared" ref="P66" si="73">SUM(M66:O66)*100/G66</f>
        <v>0</v>
      </c>
      <c r="Q66" s="147"/>
      <c r="R66" s="147">
        <v>1</v>
      </c>
      <c r="S66" s="147">
        <v>3</v>
      </c>
      <c r="T66" s="150">
        <f t="shared" ref="T66" si="74">SUM(Q66:S66)*100/G66</f>
        <v>40</v>
      </c>
      <c r="U66" s="147">
        <v>6</v>
      </c>
      <c r="V66" s="147"/>
      <c r="W66" s="147"/>
      <c r="X66" s="150">
        <f t="shared" ref="X66" si="75">SUM(U66:W66)*100/G66</f>
        <v>60</v>
      </c>
      <c r="Y66" s="106">
        <f>((1*I66)+(2*J66)+(3*K66)+(4*M66)+(5*N66)+(6*O66)+(7*Q66)+(8*R66)+(9*S66)+(10*U66)+(11*V66)+(12*W66))/G66</f>
        <v>9.5</v>
      </c>
      <c r="Z66" s="107">
        <f t="shared" ref="Z66" si="76">T66+X66</f>
        <v>100</v>
      </c>
    </row>
    <row r="67" spans="2:27" x14ac:dyDescent="0.25">
      <c r="B67" s="5">
        <v>8</v>
      </c>
      <c r="C67" s="6" t="s">
        <v>75</v>
      </c>
      <c r="D67" s="48" t="s">
        <v>19</v>
      </c>
      <c r="E67" s="5">
        <v>9</v>
      </c>
      <c r="F67" s="5">
        <v>10</v>
      </c>
      <c r="G67" s="22">
        <f t="shared" si="0"/>
        <v>10</v>
      </c>
      <c r="H67" s="7" t="s">
        <v>46</v>
      </c>
      <c r="I67" s="21"/>
      <c r="J67" s="8"/>
      <c r="K67" s="8"/>
      <c r="L67" s="58">
        <f t="shared" si="1"/>
        <v>0</v>
      </c>
      <c r="M67" s="8"/>
      <c r="N67" s="8"/>
      <c r="O67" s="8"/>
      <c r="P67" s="58">
        <f t="shared" si="2"/>
        <v>0</v>
      </c>
      <c r="Q67" s="8"/>
      <c r="R67" s="8">
        <v>1</v>
      </c>
      <c r="S67" s="8">
        <v>1</v>
      </c>
      <c r="T67" s="55">
        <f t="shared" si="3"/>
        <v>20</v>
      </c>
      <c r="U67" s="8">
        <v>7</v>
      </c>
      <c r="V67" s="8">
        <v>1</v>
      </c>
      <c r="W67" s="8"/>
      <c r="X67" s="55">
        <f t="shared" si="4"/>
        <v>80</v>
      </c>
      <c r="Y67" s="55">
        <f t="shared" si="42"/>
        <v>9.8000000000000007</v>
      </c>
      <c r="Z67" s="56">
        <f t="shared" si="16"/>
        <v>100</v>
      </c>
    </row>
    <row r="68" spans="2:27" x14ac:dyDescent="0.25">
      <c r="B68" s="5"/>
      <c r="C68" s="263" t="s">
        <v>75</v>
      </c>
      <c r="D68" s="246" t="s">
        <v>130</v>
      </c>
      <c r="E68" s="269">
        <v>10</v>
      </c>
      <c r="F68" s="269">
        <v>10</v>
      </c>
      <c r="G68" s="22">
        <f t="shared" si="0"/>
        <v>9</v>
      </c>
      <c r="H68" s="268" t="s">
        <v>46</v>
      </c>
      <c r="I68" s="269"/>
      <c r="J68" s="264"/>
      <c r="K68" s="264"/>
      <c r="L68" s="317">
        <f t="shared" si="1"/>
        <v>0</v>
      </c>
      <c r="M68" s="264"/>
      <c r="N68" s="264"/>
      <c r="O68" s="264">
        <v>1</v>
      </c>
      <c r="P68" s="317">
        <f>SUM(M68:O68)*100/G68</f>
        <v>11.111111111111111</v>
      </c>
      <c r="Q68" s="264"/>
      <c r="R68" s="264"/>
      <c r="S68" s="264">
        <v>1</v>
      </c>
      <c r="T68" s="255">
        <f>SUM(Q68:S68)*100/G68</f>
        <v>11.111111111111111</v>
      </c>
      <c r="U68" s="264">
        <v>7</v>
      </c>
      <c r="V68" s="264"/>
      <c r="W68" s="264"/>
      <c r="X68" s="255">
        <f>SUM(U68:W68)*100/G68</f>
        <v>77.777777777777771</v>
      </c>
      <c r="Y68" s="255">
        <f t="shared" si="42"/>
        <v>8.5</v>
      </c>
      <c r="Z68" s="256">
        <f t="shared" si="16"/>
        <v>88.888888888888886</v>
      </c>
    </row>
    <row r="69" spans="2:27" x14ac:dyDescent="0.25">
      <c r="B69" s="5"/>
      <c r="C69" s="263" t="s">
        <v>75</v>
      </c>
      <c r="D69" s="246" t="s">
        <v>153</v>
      </c>
      <c r="E69" s="269">
        <v>11</v>
      </c>
      <c r="F69" s="269">
        <v>10</v>
      </c>
      <c r="G69" s="22">
        <f t="shared" ref="G69" si="77">I69+J69+K69+M69+N69+O69+Q69+R69+S69+U69+V69+W69</f>
        <v>9</v>
      </c>
      <c r="H69" s="268" t="s">
        <v>46</v>
      </c>
      <c r="I69" s="269"/>
      <c r="J69" s="264"/>
      <c r="K69" s="264"/>
      <c r="L69" s="317">
        <f t="shared" ref="L69" si="78">SUM(I69:K69)*100/F69</f>
        <v>0</v>
      </c>
      <c r="M69" s="264"/>
      <c r="N69" s="264"/>
      <c r="O69" s="264"/>
      <c r="P69" s="317">
        <f t="shared" ref="P69" si="79">SUM(M69:O69)*100/F69</f>
        <v>0</v>
      </c>
      <c r="Q69" s="264"/>
      <c r="R69" s="264"/>
      <c r="S69" s="264">
        <v>1</v>
      </c>
      <c r="T69" s="255">
        <f>SUM(Q69:S69)*100/G69</f>
        <v>11.111111111111111</v>
      </c>
      <c r="U69" s="264">
        <v>4</v>
      </c>
      <c r="V69" s="264">
        <v>4</v>
      </c>
      <c r="W69" s="264"/>
      <c r="X69" s="255">
        <f>SUM(U69:W69)*100/G69</f>
        <v>88.888888888888886</v>
      </c>
      <c r="Y69" s="255">
        <f>(($I$12*I69)+($J$12*J69)+($K$12*K69)+($M$12*M69)+($N$12*N69)+($O$12*O69)+($Q$12*Q69)+($R$12*R69)+($S$12*S69)+($U$12*U69)+($V$12*V69)+($W$12*W69))/G69</f>
        <v>10.333333333333334</v>
      </c>
      <c r="Z69" s="256">
        <f t="shared" ref="Z69" si="80">T69+X69</f>
        <v>100</v>
      </c>
      <c r="AA69" t="s">
        <v>157</v>
      </c>
    </row>
    <row r="70" spans="2:27" x14ac:dyDescent="0.25">
      <c r="B70" s="5">
        <v>9</v>
      </c>
      <c r="C70" s="6"/>
      <c r="D70" s="48"/>
      <c r="E70" s="5"/>
      <c r="F70" s="5"/>
      <c r="G70" s="144"/>
      <c r="H70" s="7"/>
      <c r="I70" s="21"/>
      <c r="J70" s="8"/>
      <c r="K70" s="8"/>
      <c r="L70" s="58"/>
      <c r="M70" s="8"/>
      <c r="N70" s="8"/>
      <c r="O70" s="8"/>
      <c r="P70" s="58"/>
      <c r="Q70" s="8"/>
      <c r="R70" s="8"/>
      <c r="S70" s="8"/>
      <c r="T70" s="55"/>
      <c r="U70" s="8"/>
      <c r="V70" s="8"/>
      <c r="W70" s="8"/>
      <c r="X70" s="55"/>
      <c r="Y70" s="108">
        <f>Y69-Y68</f>
        <v>1.8333333333333339</v>
      </c>
      <c r="Z70" s="108">
        <f>Z69-Z68</f>
        <v>11.111111111111114</v>
      </c>
    </row>
    <row r="71" spans="2:27" x14ac:dyDescent="0.25">
      <c r="B71" s="5"/>
      <c r="C71" s="104" t="s">
        <v>121</v>
      </c>
      <c r="D71" s="98" t="s">
        <v>90</v>
      </c>
      <c r="E71" s="145">
        <v>9</v>
      </c>
      <c r="F71" s="145">
        <v>12</v>
      </c>
      <c r="G71" s="22">
        <f t="shared" si="0"/>
        <v>12</v>
      </c>
      <c r="H71" s="137" t="s">
        <v>46</v>
      </c>
      <c r="I71" s="100"/>
      <c r="J71" s="147"/>
      <c r="K71" s="147">
        <v>3</v>
      </c>
      <c r="L71" s="150">
        <f t="shared" ref="L71" si="81">SUM(I71:K71)*100/G71</f>
        <v>25</v>
      </c>
      <c r="M71" s="147">
        <v>1</v>
      </c>
      <c r="N71" s="147"/>
      <c r="O71" s="147"/>
      <c r="P71" s="150">
        <f t="shared" ref="P71" si="82">SUM(M71:O71)*100/G71</f>
        <v>8.3333333333333339</v>
      </c>
      <c r="Q71" s="147">
        <v>1</v>
      </c>
      <c r="R71" s="147"/>
      <c r="S71" s="147"/>
      <c r="T71" s="150">
        <f t="shared" ref="T71" si="83">SUM(Q71:S71)*100/G71</f>
        <v>8.3333333333333339</v>
      </c>
      <c r="U71" s="147">
        <v>1</v>
      </c>
      <c r="V71" s="147">
        <v>2</v>
      </c>
      <c r="W71" s="147">
        <v>4</v>
      </c>
      <c r="X71" s="150">
        <f t="shared" ref="X71" si="84">SUM(U71:W71)*100/G71</f>
        <v>58.333333333333336</v>
      </c>
      <c r="Y71" s="106">
        <f>((1*I71)+(2*J71)+(3*K71)+(4*M71)+(5*N71)+(6*O71)+(7*Q71)+(8*R71)+(9*S71)+(10*U71)+(11*V71)+(12*W71))/G71</f>
        <v>8.3333333333333339</v>
      </c>
      <c r="Z71" s="107">
        <f t="shared" ref="Z71" si="85">T71+X71</f>
        <v>66.666666666666671</v>
      </c>
    </row>
    <row r="72" spans="2:27" x14ac:dyDescent="0.25">
      <c r="B72" s="5"/>
      <c r="C72" s="6" t="s">
        <v>74</v>
      </c>
      <c r="D72" s="48" t="s">
        <v>19</v>
      </c>
      <c r="E72" s="5">
        <v>10</v>
      </c>
      <c r="F72" s="5">
        <v>8</v>
      </c>
      <c r="G72" s="22">
        <f t="shared" si="0"/>
        <v>8</v>
      </c>
      <c r="H72" s="7" t="s">
        <v>46</v>
      </c>
      <c r="I72" s="21"/>
      <c r="J72" s="8"/>
      <c r="K72" s="8">
        <v>1</v>
      </c>
      <c r="L72" s="58">
        <f t="shared" si="1"/>
        <v>12.5</v>
      </c>
      <c r="M72" s="8"/>
      <c r="N72" s="8"/>
      <c r="O72" s="8">
        <v>3</v>
      </c>
      <c r="P72" s="58">
        <f t="shared" si="2"/>
        <v>37.5</v>
      </c>
      <c r="Q72" s="8"/>
      <c r="R72" s="8">
        <v>1</v>
      </c>
      <c r="S72" s="8"/>
      <c r="T72" s="55">
        <f t="shared" si="3"/>
        <v>12.5</v>
      </c>
      <c r="U72" s="8">
        <v>1</v>
      </c>
      <c r="V72" s="8">
        <v>2</v>
      </c>
      <c r="W72" s="8"/>
      <c r="X72" s="55">
        <f t="shared" si="4"/>
        <v>37.5</v>
      </c>
      <c r="Y72" s="55">
        <f t="shared" si="42"/>
        <v>7.625</v>
      </c>
      <c r="Z72" s="56">
        <f t="shared" si="16"/>
        <v>50</v>
      </c>
    </row>
    <row r="73" spans="2:27" x14ac:dyDescent="0.25">
      <c r="B73" s="5"/>
      <c r="C73" s="263" t="s">
        <v>74</v>
      </c>
      <c r="D73" s="246" t="s">
        <v>130</v>
      </c>
      <c r="E73" s="269">
        <v>11</v>
      </c>
      <c r="F73" s="269">
        <v>6</v>
      </c>
      <c r="G73" s="22">
        <f t="shared" si="0"/>
        <v>6</v>
      </c>
      <c r="H73" s="268" t="s">
        <v>46</v>
      </c>
      <c r="I73" s="269"/>
      <c r="J73" s="264">
        <v>1</v>
      </c>
      <c r="K73" s="264"/>
      <c r="L73" s="317">
        <f t="shared" si="1"/>
        <v>16.666666666666668</v>
      </c>
      <c r="M73" s="264"/>
      <c r="N73" s="264">
        <v>1</v>
      </c>
      <c r="O73" s="264"/>
      <c r="P73" s="317">
        <f t="shared" si="2"/>
        <v>16.666666666666668</v>
      </c>
      <c r="Q73" s="264"/>
      <c r="R73" s="264">
        <v>2</v>
      </c>
      <c r="S73" s="264"/>
      <c r="T73" s="255">
        <f t="shared" si="3"/>
        <v>33.333333333333336</v>
      </c>
      <c r="U73" s="264"/>
      <c r="V73" s="264">
        <v>2</v>
      </c>
      <c r="W73" s="264"/>
      <c r="X73" s="255">
        <f t="shared" si="4"/>
        <v>33.333333333333336</v>
      </c>
      <c r="Y73" s="255">
        <f t="shared" si="42"/>
        <v>7.5</v>
      </c>
      <c r="Z73" s="256">
        <f t="shared" si="16"/>
        <v>66.666666666666671</v>
      </c>
    </row>
    <row r="74" spans="2:27" x14ac:dyDescent="0.25">
      <c r="B74" s="5"/>
      <c r="C74" s="6"/>
      <c r="D74" s="48"/>
      <c r="E74" s="5"/>
      <c r="F74" s="5"/>
      <c r="G74" s="144"/>
      <c r="H74" s="7"/>
      <c r="I74" s="21"/>
      <c r="J74" s="8"/>
      <c r="K74" s="8"/>
      <c r="L74" s="58"/>
      <c r="M74" s="8"/>
      <c r="N74" s="8"/>
      <c r="O74" s="8"/>
      <c r="P74" s="58"/>
      <c r="Q74" s="8"/>
      <c r="R74" s="8"/>
      <c r="S74" s="8"/>
      <c r="T74" s="55"/>
      <c r="U74" s="8"/>
      <c r="V74" s="8"/>
      <c r="W74" s="8"/>
      <c r="X74" s="55"/>
      <c r="Y74" s="108">
        <f>Y73-Y72</f>
        <v>-0.125</v>
      </c>
      <c r="Z74" s="108">
        <f>Z73-Z72</f>
        <v>16.666666666666671</v>
      </c>
    </row>
    <row r="75" spans="2:27" x14ac:dyDescent="0.25">
      <c r="B75" s="5"/>
      <c r="C75" s="104" t="s">
        <v>122</v>
      </c>
      <c r="D75" s="98" t="s">
        <v>90</v>
      </c>
      <c r="E75" s="145">
        <v>10</v>
      </c>
      <c r="F75" s="145">
        <v>11</v>
      </c>
      <c r="G75" s="22">
        <f t="shared" si="0"/>
        <v>11</v>
      </c>
      <c r="H75" s="137" t="s">
        <v>46</v>
      </c>
      <c r="I75" s="100">
        <v>2</v>
      </c>
      <c r="J75" s="147"/>
      <c r="K75" s="147"/>
      <c r="L75" s="150">
        <f>SUM(I75:K75)*100/G75</f>
        <v>18.181818181818183</v>
      </c>
      <c r="M75" s="147">
        <v>1</v>
      </c>
      <c r="N75" s="147"/>
      <c r="O75" s="147">
        <v>2</v>
      </c>
      <c r="P75" s="150">
        <f>SUM(M75:O75)*100/G75</f>
        <v>27.272727272727273</v>
      </c>
      <c r="Q75" s="147">
        <v>2</v>
      </c>
      <c r="R75" s="147"/>
      <c r="S75" s="147">
        <v>1</v>
      </c>
      <c r="T75" s="150">
        <f>SUM(Q75:S75)*100/G75</f>
        <v>27.272727272727273</v>
      </c>
      <c r="U75" s="147">
        <v>2</v>
      </c>
      <c r="V75" s="147">
        <v>1</v>
      </c>
      <c r="W75" s="147"/>
      <c r="X75" s="150">
        <f>SUM(U75:W75)*100/G75</f>
        <v>27.272727272727273</v>
      </c>
      <c r="Y75" s="106">
        <f>((1*I75)+(2*J75)+(3*K75)+(4*M75)+(5*N75)+(6*O75)+(7*Q75)+(8*R75)+(9*S75)+(10*U75)+(11*V75)+(12*W75))/G75</f>
        <v>6.5454545454545459</v>
      </c>
      <c r="Z75" s="107">
        <f t="shared" ref="Z75" si="86">T75+X75</f>
        <v>54.545454545454547</v>
      </c>
    </row>
    <row r="76" spans="2:27" x14ac:dyDescent="0.25">
      <c r="B76" s="5"/>
      <c r="C76" s="6" t="s">
        <v>75</v>
      </c>
      <c r="D76" s="48" t="s">
        <v>19</v>
      </c>
      <c r="E76" s="5">
        <v>11</v>
      </c>
      <c r="F76" s="5">
        <v>12</v>
      </c>
      <c r="G76" s="22">
        <f t="shared" si="0"/>
        <v>9</v>
      </c>
      <c r="H76" s="7" t="s">
        <v>46</v>
      </c>
      <c r="I76" s="21"/>
      <c r="J76" s="8"/>
      <c r="K76" s="8"/>
      <c r="L76" s="58">
        <f t="shared" si="1"/>
        <v>0</v>
      </c>
      <c r="M76" s="8"/>
      <c r="N76" s="8"/>
      <c r="O76" s="8"/>
      <c r="P76" s="58">
        <f t="shared" si="2"/>
        <v>0</v>
      </c>
      <c r="Q76" s="8">
        <v>1</v>
      </c>
      <c r="R76" s="8">
        <v>1</v>
      </c>
      <c r="S76" s="8">
        <v>2</v>
      </c>
      <c r="T76" s="55">
        <f t="shared" si="3"/>
        <v>33.333333333333336</v>
      </c>
      <c r="U76" s="8">
        <v>2</v>
      </c>
      <c r="V76" s="8">
        <v>2</v>
      </c>
      <c r="W76" s="8">
        <v>1</v>
      </c>
      <c r="X76" s="55">
        <f t="shared" si="4"/>
        <v>41.666666666666664</v>
      </c>
      <c r="Y76" s="55">
        <f t="shared" si="42"/>
        <v>7.25</v>
      </c>
      <c r="Z76" s="56">
        <f t="shared" si="16"/>
        <v>75</v>
      </c>
    </row>
    <row r="77" spans="2:27" x14ac:dyDescent="0.25">
      <c r="B77" s="5"/>
      <c r="C77" s="6"/>
      <c r="D77" s="48"/>
      <c r="E77" s="5"/>
      <c r="F77" s="5"/>
      <c r="G77" s="144"/>
      <c r="H77" s="7"/>
      <c r="I77" s="21"/>
      <c r="J77" s="8"/>
      <c r="K77" s="8"/>
      <c r="L77" s="58"/>
      <c r="M77" s="8"/>
      <c r="N77" s="8"/>
      <c r="O77" s="8"/>
      <c r="P77" s="58"/>
      <c r="Q77" s="8"/>
      <c r="R77" s="8"/>
      <c r="S77" s="8"/>
      <c r="T77" s="55"/>
      <c r="U77" s="8"/>
      <c r="V77" s="8"/>
      <c r="W77" s="8"/>
      <c r="X77" s="55"/>
      <c r="Y77" s="108">
        <f>Y76-Y75</f>
        <v>0.70454545454545414</v>
      </c>
      <c r="Z77" s="108">
        <f>Z76-Z75</f>
        <v>20.454545454545453</v>
      </c>
    </row>
    <row r="78" spans="2:27" x14ac:dyDescent="0.25">
      <c r="B78" s="5"/>
      <c r="C78" s="104" t="s">
        <v>121</v>
      </c>
      <c r="D78" s="98" t="s">
        <v>90</v>
      </c>
      <c r="E78" s="145">
        <v>11</v>
      </c>
      <c r="F78" s="145">
        <v>12</v>
      </c>
      <c r="G78" s="22">
        <f t="shared" si="0"/>
        <v>12</v>
      </c>
      <c r="H78" s="137" t="s">
        <v>46</v>
      </c>
      <c r="I78" s="100"/>
      <c r="J78" s="147"/>
      <c r="K78" s="147">
        <v>1</v>
      </c>
      <c r="L78" s="150">
        <f t="shared" ref="L78" si="87">SUM(I78:K78)*100/G78</f>
        <v>8.3333333333333339</v>
      </c>
      <c r="M78" s="147"/>
      <c r="N78" s="147"/>
      <c r="O78" s="147"/>
      <c r="P78" s="150">
        <f t="shared" ref="P78" si="88">SUM(M78:O78)*100/G78</f>
        <v>0</v>
      </c>
      <c r="Q78" s="147"/>
      <c r="R78" s="147">
        <v>1</v>
      </c>
      <c r="S78" s="147">
        <v>2</v>
      </c>
      <c r="T78" s="150">
        <f t="shared" ref="T78" si="89">SUM(Q78:S78)*100/G78</f>
        <v>25</v>
      </c>
      <c r="U78" s="147">
        <v>2</v>
      </c>
      <c r="V78" s="147">
        <v>1</v>
      </c>
      <c r="W78" s="147">
        <v>5</v>
      </c>
      <c r="X78" s="150">
        <f t="shared" ref="X78" si="90">SUM(U78:W78)*100/G78</f>
        <v>66.666666666666671</v>
      </c>
      <c r="Y78" s="106">
        <f>((1*I78)+(2*J78)+(3*K78)+(4*M78)+(5*N78)+(6*O78)+(7*Q78)+(8*R78)+(9*S78)+(10*U78)+(11*V78)+(12*W78))/G78</f>
        <v>10</v>
      </c>
      <c r="Z78" s="107">
        <f t="shared" ref="Z78" si="91">T78+X78</f>
        <v>91.666666666666671</v>
      </c>
    </row>
    <row r="79" spans="2:27" x14ac:dyDescent="0.25">
      <c r="B79" s="5"/>
      <c r="C79" s="6"/>
      <c r="D79" s="48"/>
      <c r="E79" s="5"/>
      <c r="F79" s="5"/>
      <c r="G79" s="144"/>
      <c r="H79" s="7"/>
      <c r="I79" s="21"/>
      <c r="J79" s="8"/>
      <c r="K79" s="8"/>
      <c r="L79" s="58"/>
      <c r="M79" s="8"/>
      <c r="N79" s="8"/>
      <c r="O79" s="8"/>
      <c r="P79" s="58"/>
      <c r="Q79" s="8"/>
      <c r="R79" s="8"/>
      <c r="S79" s="8"/>
      <c r="T79" s="55"/>
      <c r="U79" s="8"/>
      <c r="V79" s="8"/>
      <c r="W79" s="8"/>
      <c r="X79" s="55"/>
      <c r="Y79" s="55"/>
      <c r="Z79" s="56"/>
    </row>
    <row r="80" spans="2:27" x14ac:dyDescent="0.25">
      <c r="B80" s="5"/>
      <c r="C80" s="6"/>
      <c r="D80" s="98" t="s">
        <v>90</v>
      </c>
      <c r="E80" s="5"/>
      <c r="F80" s="5"/>
      <c r="G80" s="144"/>
      <c r="H80" s="137" t="s">
        <v>46</v>
      </c>
      <c r="I80" s="21"/>
      <c r="J80" s="8"/>
      <c r="K80" s="8"/>
      <c r="L80" s="58"/>
      <c r="M80" s="8"/>
      <c r="N80" s="8"/>
      <c r="O80" s="8"/>
      <c r="P80" s="58"/>
      <c r="Q80" s="8"/>
      <c r="R80" s="8"/>
      <c r="S80" s="8"/>
      <c r="T80" s="55"/>
      <c r="U80" s="8"/>
      <c r="V80" s="8"/>
      <c r="W80" s="8"/>
      <c r="X80" s="55"/>
      <c r="Y80" s="106">
        <f>AVERAGE(Y78,Y75,Y71,Y66,Y61,Y56,Y51)</f>
        <v>9.0128427128427138</v>
      </c>
      <c r="Z80" s="106">
        <f>AVERAGE(Z78,Z75,Z71,Z66,Z61,Z56,Z51)</f>
        <v>82.79220779220779</v>
      </c>
    </row>
    <row r="81" spans="2:26" x14ac:dyDescent="0.25">
      <c r="B81" s="5"/>
      <c r="C81" s="6"/>
      <c r="D81" s="48" t="s">
        <v>19</v>
      </c>
      <c r="E81" s="5"/>
      <c r="F81" s="5"/>
      <c r="G81" s="144"/>
      <c r="H81" s="7" t="s">
        <v>46</v>
      </c>
      <c r="I81" s="21"/>
      <c r="J81" s="8"/>
      <c r="K81" s="8"/>
      <c r="L81" s="58"/>
      <c r="M81" s="8"/>
      <c r="N81" s="8"/>
      <c r="O81" s="8"/>
      <c r="P81" s="58"/>
      <c r="Q81" s="8"/>
      <c r="R81" s="8"/>
      <c r="S81" s="8"/>
      <c r="T81" s="55"/>
      <c r="U81" s="8"/>
      <c r="V81" s="8"/>
      <c r="W81" s="8"/>
      <c r="X81" s="55"/>
      <c r="Y81" s="55">
        <f>AVERAGE(Y76,Y72,Y67,Y62,Y57,Y52,Y47)</f>
        <v>8.7970057720057717</v>
      </c>
      <c r="Z81" s="55">
        <f>AVERAGE(Z76,Z72,Z67,Z62,Z57,Z52,Z47)</f>
        <v>81.184291898577612</v>
      </c>
    </row>
    <row r="82" spans="2:26" x14ac:dyDescent="0.25">
      <c r="B82" s="5"/>
      <c r="C82" s="6"/>
      <c r="D82" s="246" t="s">
        <v>130</v>
      </c>
      <c r="E82" s="5"/>
      <c r="F82" s="5"/>
      <c r="G82" s="144"/>
      <c r="H82" s="268" t="s">
        <v>46</v>
      </c>
      <c r="I82" s="21"/>
      <c r="J82" s="8"/>
      <c r="K82" s="8"/>
      <c r="L82" s="58"/>
      <c r="M82" s="8"/>
      <c r="N82" s="8"/>
      <c r="O82" s="8"/>
      <c r="P82" s="58"/>
      <c r="Q82" s="8"/>
      <c r="R82" s="8"/>
      <c r="S82" s="8"/>
      <c r="T82" s="55"/>
      <c r="U82" s="8"/>
      <c r="V82" s="8"/>
      <c r="W82" s="8"/>
      <c r="X82" s="55"/>
      <c r="Y82" s="255">
        <f>AVERAGE(Y73,Y68,Y63,Y58,Y53,Y48,Y44)</f>
        <v>8.4918367346938766</v>
      </c>
      <c r="Z82" s="255">
        <f>AVERAGE(Z73,Z68,Z63,Z58,Z53,Z48,Z44)</f>
        <v>89.002267573696145</v>
      </c>
    </row>
    <row r="83" spans="2:26" x14ac:dyDescent="0.25">
      <c r="B83" s="5"/>
      <c r="C83" s="6"/>
      <c r="D83" s="246" t="s">
        <v>153</v>
      </c>
      <c r="E83" s="5"/>
      <c r="F83" s="5"/>
      <c r="G83" s="144"/>
      <c r="H83" s="268" t="s">
        <v>46</v>
      </c>
      <c r="I83" s="21"/>
      <c r="J83" s="8"/>
      <c r="K83" s="8"/>
      <c r="L83" s="58"/>
      <c r="M83" s="8"/>
      <c r="N83" s="8"/>
      <c r="O83" s="8"/>
      <c r="P83" s="58"/>
      <c r="Q83" s="8"/>
      <c r="R83" s="8"/>
      <c r="S83" s="8"/>
      <c r="T83" s="55"/>
      <c r="U83" s="8"/>
      <c r="V83" s="8"/>
      <c r="W83" s="8"/>
      <c r="X83" s="55"/>
      <c r="Y83" s="255">
        <f>AVERAGE(Y69,Y64,Y59,Y54,Y49,Y45,Y43)</f>
        <v>9.1193114425257278</v>
      </c>
      <c r="Z83" s="255">
        <f>AVERAGE(Z69,Z64,Z59,Z54,Z49,Z45,Z43)</f>
        <v>91.079713936856791</v>
      </c>
    </row>
    <row r="84" spans="2:26" x14ac:dyDescent="0.25">
      <c r="B84" s="5"/>
      <c r="C84" s="6"/>
      <c r="D84" s="51"/>
      <c r="E84" s="51"/>
      <c r="F84" s="52"/>
      <c r="G84" s="57"/>
      <c r="H84" s="52"/>
      <c r="I84" s="31"/>
      <c r="J84" s="13"/>
      <c r="K84" s="13"/>
      <c r="L84" s="59"/>
      <c r="M84" s="13"/>
      <c r="N84" s="13"/>
      <c r="O84" s="13"/>
      <c r="P84" s="59"/>
      <c r="Q84" s="13"/>
      <c r="R84" s="13"/>
      <c r="S84" s="13"/>
      <c r="T84" s="37"/>
      <c r="U84" s="13"/>
      <c r="V84" s="13"/>
      <c r="W84" s="13"/>
      <c r="X84" s="50"/>
      <c r="Y84" s="108">
        <f>Y83-Y82</f>
        <v>0.62747470783185122</v>
      </c>
      <c r="Z84" s="108">
        <f>Z83-Z82</f>
        <v>2.0774463631606466</v>
      </c>
    </row>
    <row r="85" spans="2:26" x14ac:dyDescent="0.25">
      <c r="B85" s="5"/>
      <c r="C85" s="263" t="s">
        <v>74</v>
      </c>
      <c r="D85" s="70" t="s">
        <v>153</v>
      </c>
      <c r="E85" s="51">
        <v>10</v>
      </c>
      <c r="F85" s="52">
        <v>11</v>
      </c>
      <c r="G85" s="22">
        <f t="shared" si="0"/>
        <v>11</v>
      </c>
      <c r="H85" s="268" t="s">
        <v>47</v>
      </c>
      <c r="I85" s="31"/>
      <c r="J85" s="13"/>
      <c r="K85" s="13"/>
      <c r="L85" s="316">
        <f t="shared" si="1"/>
        <v>0</v>
      </c>
      <c r="M85" s="13"/>
      <c r="N85" s="13"/>
      <c r="O85" s="13"/>
      <c r="P85" s="316">
        <f t="shared" si="2"/>
        <v>0</v>
      </c>
      <c r="Q85" s="13"/>
      <c r="R85" s="13">
        <v>2</v>
      </c>
      <c r="S85" s="13">
        <v>1</v>
      </c>
      <c r="T85" s="254">
        <f t="shared" si="3"/>
        <v>27.272727272727273</v>
      </c>
      <c r="U85" s="13">
        <v>5</v>
      </c>
      <c r="V85" s="13">
        <v>3</v>
      </c>
      <c r="W85" s="13"/>
      <c r="X85" s="255">
        <f t="shared" si="4"/>
        <v>72.727272727272734</v>
      </c>
      <c r="Y85" s="255">
        <f t="shared" si="42"/>
        <v>9.8181818181818183</v>
      </c>
      <c r="Z85" s="256">
        <f t="shared" si="16"/>
        <v>100</v>
      </c>
    </row>
    <row r="86" spans="2:26" x14ac:dyDescent="0.25">
      <c r="B86" s="5"/>
      <c r="C86" s="263" t="s">
        <v>74</v>
      </c>
      <c r="D86" s="260" t="s">
        <v>130</v>
      </c>
      <c r="E86" s="269">
        <v>10</v>
      </c>
      <c r="F86" s="326">
        <v>10</v>
      </c>
      <c r="G86" s="22">
        <f t="shared" si="0"/>
        <v>10</v>
      </c>
      <c r="H86" s="268" t="s">
        <v>47</v>
      </c>
      <c r="I86" s="307">
        <v>1</v>
      </c>
      <c r="J86" s="309"/>
      <c r="K86" s="309"/>
      <c r="L86" s="316">
        <f t="shared" si="1"/>
        <v>10</v>
      </c>
      <c r="M86" s="309"/>
      <c r="N86" s="309"/>
      <c r="O86" s="309"/>
      <c r="P86" s="316">
        <f t="shared" si="2"/>
        <v>0</v>
      </c>
      <c r="Q86" s="309"/>
      <c r="R86" s="309">
        <v>2</v>
      </c>
      <c r="S86" s="309">
        <v>1</v>
      </c>
      <c r="T86" s="254">
        <f t="shared" si="3"/>
        <v>30</v>
      </c>
      <c r="U86" s="309"/>
      <c r="V86" s="309">
        <v>6</v>
      </c>
      <c r="W86" s="309"/>
      <c r="X86" s="255">
        <f t="shared" si="4"/>
        <v>60</v>
      </c>
      <c r="Y86" s="255">
        <f t="shared" si="42"/>
        <v>9.1999999999999993</v>
      </c>
      <c r="Z86" s="256">
        <f t="shared" si="16"/>
        <v>90</v>
      </c>
    </row>
    <row r="87" spans="2:26" x14ac:dyDescent="0.25">
      <c r="B87" s="5"/>
      <c r="C87" s="263" t="s">
        <v>74</v>
      </c>
      <c r="D87" s="260" t="s">
        <v>153</v>
      </c>
      <c r="E87" s="269">
        <v>11</v>
      </c>
      <c r="F87" s="326">
        <v>10</v>
      </c>
      <c r="G87" s="22">
        <f t="shared" si="0"/>
        <v>10</v>
      </c>
      <c r="H87" s="268" t="s">
        <v>47</v>
      </c>
      <c r="I87" s="307">
        <v>1</v>
      </c>
      <c r="J87" s="309"/>
      <c r="K87" s="309"/>
      <c r="L87" s="316">
        <f t="shared" si="1"/>
        <v>10</v>
      </c>
      <c r="M87" s="309"/>
      <c r="N87" s="309"/>
      <c r="O87" s="309"/>
      <c r="P87" s="316">
        <f t="shared" si="2"/>
        <v>0</v>
      </c>
      <c r="Q87" s="309">
        <v>1</v>
      </c>
      <c r="R87" s="309"/>
      <c r="S87" s="309">
        <v>1</v>
      </c>
      <c r="T87" s="254">
        <f t="shared" si="3"/>
        <v>20</v>
      </c>
      <c r="U87" s="309">
        <v>1</v>
      </c>
      <c r="V87" s="309">
        <v>6</v>
      </c>
      <c r="W87" s="309"/>
      <c r="X87" s="255">
        <f t="shared" si="4"/>
        <v>70</v>
      </c>
      <c r="Y87" s="255">
        <f t="shared" si="42"/>
        <v>9.3000000000000007</v>
      </c>
      <c r="Z87" s="256">
        <f t="shared" si="16"/>
        <v>90</v>
      </c>
    </row>
    <row r="88" spans="2:26" x14ac:dyDescent="0.25">
      <c r="B88" s="5"/>
      <c r="C88" s="177"/>
      <c r="D88" s="408"/>
      <c r="E88" s="17"/>
      <c r="F88" s="409"/>
      <c r="G88" s="144"/>
      <c r="H88" s="405"/>
      <c r="I88" s="416"/>
      <c r="J88" s="412"/>
      <c r="K88" s="412"/>
      <c r="L88" s="453"/>
      <c r="M88" s="412"/>
      <c r="N88" s="412"/>
      <c r="O88" s="412"/>
      <c r="P88" s="453"/>
      <c r="Q88" s="412"/>
      <c r="R88" s="412"/>
      <c r="S88" s="412"/>
      <c r="T88" s="417"/>
      <c r="U88" s="412"/>
      <c r="V88" s="412"/>
      <c r="W88" s="412"/>
      <c r="X88" s="151"/>
      <c r="Y88" s="108">
        <f>Y87-Y86</f>
        <v>0.10000000000000142</v>
      </c>
      <c r="Z88" s="108">
        <f>Z87-Z86</f>
        <v>0</v>
      </c>
    </row>
    <row r="89" spans="2:26" x14ac:dyDescent="0.25">
      <c r="B89" s="73"/>
      <c r="C89" s="6" t="s">
        <v>74</v>
      </c>
      <c r="D89" s="48" t="s">
        <v>19</v>
      </c>
      <c r="E89" s="5">
        <v>10</v>
      </c>
      <c r="F89" s="5">
        <v>8</v>
      </c>
      <c r="G89" s="22">
        <f t="shared" si="0"/>
        <v>8</v>
      </c>
      <c r="H89" s="7" t="s">
        <v>47</v>
      </c>
      <c r="I89" s="21"/>
      <c r="J89" s="8"/>
      <c r="K89" s="8">
        <v>1</v>
      </c>
      <c r="L89" s="58">
        <f t="shared" si="1"/>
        <v>12.5</v>
      </c>
      <c r="M89" s="8"/>
      <c r="N89" s="8"/>
      <c r="O89" s="8">
        <v>3</v>
      </c>
      <c r="P89" s="58">
        <f t="shared" si="2"/>
        <v>37.5</v>
      </c>
      <c r="Q89" s="8"/>
      <c r="R89" s="8">
        <v>1</v>
      </c>
      <c r="S89" s="8"/>
      <c r="T89" s="55">
        <f t="shared" si="3"/>
        <v>12.5</v>
      </c>
      <c r="U89" s="8">
        <v>1</v>
      </c>
      <c r="V89" s="8">
        <v>2</v>
      </c>
      <c r="W89" s="8"/>
      <c r="X89" s="55">
        <f t="shared" si="4"/>
        <v>37.5</v>
      </c>
      <c r="Y89" s="55">
        <f t="shared" si="42"/>
        <v>7.625</v>
      </c>
      <c r="Z89" s="56">
        <f t="shared" si="16"/>
        <v>50</v>
      </c>
    </row>
    <row r="90" spans="2:26" x14ac:dyDescent="0.25">
      <c r="B90" s="73"/>
      <c r="C90" s="263" t="s">
        <v>74</v>
      </c>
      <c r="D90" s="246" t="s">
        <v>130</v>
      </c>
      <c r="E90" s="269">
        <v>11</v>
      </c>
      <c r="F90" s="269">
        <v>7</v>
      </c>
      <c r="G90" s="22">
        <f t="shared" si="0"/>
        <v>7</v>
      </c>
      <c r="H90" s="268" t="s">
        <v>47</v>
      </c>
      <c r="I90" s="269"/>
      <c r="J90" s="264">
        <v>1</v>
      </c>
      <c r="K90" s="264">
        <v>1</v>
      </c>
      <c r="L90" s="317">
        <f t="shared" si="1"/>
        <v>28.571428571428573</v>
      </c>
      <c r="M90" s="264">
        <v>2</v>
      </c>
      <c r="N90" s="264"/>
      <c r="O90" s="264"/>
      <c r="P90" s="317">
        <f t="shared" si="2"/>
        <v>28.571428571428573</v>
      </c>
      <c r="Q90" s="264"/>
      <c r="R90" s="264"/>
      <c r="S90" s="264">
        <v>1</v>
      </c>
      <c r="T90" s="255">
        <f t="shared" si="3"/>
        <v>14.285714285714286</v>
      </c>
      <c r="U90" s="264"/>
      <c r="V90" s="264">
        <v>2</v>
      </c>
      <c r="W90" s="264"/>
      <c r="X90" s="255">
        <f t="shared" si="4"/>
        <v>28.571428571428573</v>
      </c>
      <c r="Y90" s="255">
        <f t="shared" si="42"/>
        <v>6.2857142857142856</v>
      </c>
      <c r="Z90" s="256">
        <f t="shared" si="16"/>
        <v>42.857142857142861</v>
      </c>
    </row>
    <row r="91" spans="2:26" x14ac:dyDescent="0.25">
      <c r="B91" s="73"/>
      <c r="C91" s="6"/>
      <c r="D91" s="48"/>
      <c r="E91" s="5"/>
      <c r="F91" s="5"/>
      <c r="G91" s="57"/>
      <c r="H91" s="7"/>
      <c r="I91" s="21"/>
      <c r="J91" s="8"/>
      <c r="K91" s="8"/>
      <c r="L91" s="58"/>
      <c r="M91" s="8"/>
      <c r="N91" s="8"/>
      <c r="O91" s="8"/>
      <c r="P91" s="58"/>
      <c r="Q91" s="8"/>
      <c r="R91" s="8"/>
      <c r="S91" s="8"/>
      <c r="T91" s="55"/>
      <c r="U91" s="8"/>
      <c r="V91" s="8"/>
      <c r="W91" s="8"/>
      <c r="X91" s="55"/>
      <c r="Y91" s="108">
        <f>Y90-Y89</f>
        <v>-1.3392857142857144</v>
      </c>
      <c r="Z91" s="108">
        <f>Z90-Z89</f>
        <v>-7.1428571428571388</v>
      </c>
    </row>
    <row r="92" spans="2:26" x14ac:dyDescent="0.25">
      <c r="B92" s="73"/>
      <c r="C92" s="117" t="s">
        <v>74</v>
      </c>
      <c r="D92" s="98" t="s">
        <v>90</v>
      </c>
      <c r="E92" s="145">
        <v>10</v>
      </c>
      <c r="F92" s="145">
        <v>14</v>
      </c>
      <c r="G92" s="22">
        <f t="shared" ref="G92:G95" si="92">I92+J92+K92+M92+N92+O92+Q92+R92+S92+U92+V92+W92</f>
        <v>14</v>
      </c>
      <c r="H92" s="137" t="s">
        <v>47</v>
      </c>
      <c r="I92" s="100"/>
      <c r="J92" s="147"/>
      <c r="K92" s="147">
        <v>1</v>
      </c>
      <c r="L92" s="147">
        <f>SUM(I92:K92)*100/G92</f>
        <v>7.1428571428571432</v>
      </c>
      <c r="M92" s="147"/>
      <c r="N92" s="147"/>
      <c r="O92" s="147"/>
      <c r="P92" s="147">
        <f>SUM(M92:O92)*100/G92</f>
        <v>0</v>
      </c>
      <c r="Q92" s="147">
        <v>4</v>
      </c>
      <c r="R92" s="147">
        <v>3</v>
      </c>
      <c r="S92" s="147">
        <v>4</v>
      </c>
      <c r="T92" s="147">
        <f>SUM(Q92:S92)*100/G92</f>
        <v>78.571428571428569</v>
      </c>
      <c r="U92" s="147"/>
      <c r="V92" s="147">
        <v>2</v>
      </c>
      <c r="W92" s="147"/>
      <c r="X92" s="147">
        <f>SUM(U92:W92)*100/G92</f>
        <v>14.285714285714286</v>
      </c>
      <c r="Y92" s="106">
        <f t="shared" si="42"/>
        <v>8.0714285714285712</v>
      </c>
      <c r="Z92" s="107">
        <f t="shared" si="16"/>
        <v>92.857142857142861</v>
      </c>
    </row>
    <row r="93" spans="2:26" x14ac:dyDescent="0.25">
      <c r="B93" s="73"/>
      <c r="C93" s="6" t="s">
        <v>74</v>
      </c>
      <c r="D93" s="48" t="s">
        <v>19</v>
      </c>
      <c r="E93" s="5">
        <v>11</v>
      </c>
      <c r="F93" s="5">
        <v>12</v>
      </c>
      <c r="G93" s="22">
        <f t="shared" si="92"/>
        <v>12</v>
      </c>
      <c r="H93" s="7" t="s">
        <v>47</v>
      </c>
      <c r="I93" s="21"/>
      <c r="J93" s="8"/>
      <c r="K93" s="8"/>
      <c r="L93" s="58">
        <f t="shared" si="1"/>
        <v>0</v>
      </c>
      <c r="M93" s="8"/>
      <c r="N93" s="8"/>
      <c r="O93" s="8"/>
      <c r="P93" s="58">
        <f t="shared" si="2"/>
        <v>0</v>
      </c>
      <c r="Q93" s="8"/>
      <c r="R93" s="8">
        <v>2</v>
      </c>
      <c r="S93" s="8">
        <v>6</v>
      </c>
      <c r="T93" s="55">
        <f t="shared" si="3"/>
        <v>66.666666666666671</v>
      </c>
      <c r="U93" s="8">
        <v>2</v>
      </c>
      <c r="V93" s="8">
        <v>2</v>
      </c>
      <c r="W93" s="8"/>
      <c r="X93" s="55">
        <f t="shared" si="4"/>
        <v>33.333333333333336</v>
      </c>
      <c r="Y93" s="55">
        <f t="shared" ref="Y93" si="93">(($I$12*I93)+($J$12*J93)+($K$12*K93)+($M$12*M93)+($N$12*N93)+($O$12*O93)+($Q$12*Q93)+($R$12*R93)+($S$12*S93)+($U$12*U93)+($V$12*V93)+($W$12*W93))/F93</f>
        <v>9.3333333333333339</v>
      </c>
      <c r="Z93" s="56">
        <f t="shared" si="16"/>
        <v>100</v>
      </c>
    </row>
    <row r="94" spans="2:26" x14ac:dyDescent="0.25">
      <c r="B94" s="73"/>
      <c r="C94" s="6"/>
      <c r="D94" s="48"/>
      <c r="E94" s="5"/>
      <c r="F94" s="5"/>
      <c r="G94" s="144"/>
      <c r="H94" s="7"/>
      <c r="I94" s="21"/>
      <c r="J94" s="8"/>
      <c r="K94" s="8"/>
      <c r="L94" s="58"/>
      <c r="M94" s="8"/>
      <c r="N94" s="8"/>
      <c r="O94" s="8"/>
      <c r="P94" s="58"/>
      <c r="Q94" s="8"/>
      <c r="R94" s="8"/>
      <c r="S94" s="8"/>
      <c r="T94" s="55"/>
      <c r="U94" s="8"/>
      <c r="V94" s="8"/>
      <c r="W94" s="8"/>
      <c r="X94" s="55"/>
      <c r="Y94" s="108">
        <f>Y93-Y92</f>
        <v>1.2619047619047628</v>
      </c>
      <c r="Z94" s="108">
        <f>Z93-Z92</f>
        <v>7.1428571428571388</v>
      </c>
    </row>
    <row r="95" spans="2:26" x14ac:dyDescent="0.25">
      <c r="B95" s="73"/>
      <c r="C95" s="117" t="s">
        <v>74</v>
      </c>
      <c r="D95" s="98" t="s">
        <v>90</v>
      </c>
      <c r="E95" s="145">
        <v>11</v>
      </c>
      <c r="F95" s="145">
        <v>13</v>
      </c>
      <c r="G95" s="22">
        <f t="shared" si="92"/>
        <v>13</v>
      </c>
      <c r="H95" s="137" t="s">
        <v>47</v>
      </c>
      <c r="I95" s="100"/>
      <c r="J95" s="147"/>
      <c r="K95" s="147">
        <v>1</v>
      </c>
      <c r="L95" s="147">
        <f>SUM(I95:K95)*100/G95</f>
        <v>7.6923076923076925</v>
      </c>
      <c r="M95" s="147"/>
      <c r="N95" s="147"/>
      <c r="O95" s="147">
        <v>2</v>
      </c>
      <c r="P95" s="147">
        <f>SUM(M95:O95)*100/G95</f>
        <v>15.384615384615385</v>
      </c>
      <c r="Q95" s="147"/>
      <c r="R95" s="147"/>
      <c r="S95" s="147">
        <v>4</v>
      </c>
      <c r="T95" s="147">
        <f>SUM(Q95:S95)*100/G95</f>
        <v>30.76923076923077</v>
      </c>
      <c r="U95" s="147">
        <v>3</v>
      </c>
      <c r="V95" s="147">
        <v>3</v>
      </c>
      <c r="W95" s="147"/>
      <c r="X95" s="147">
        <f>SUM(U95:W95)*100/G95</f>
        <v>46.153846153846153</v>
      </c>
      <c r="Y95" s="106">
        <f t="shared" ref="Y95" si="94">(($I$12*I95)+($J$12*J95)+($K$12*K95)+($M$12*M95)+($N$12*N95)+($O$12*O95)+($Q$12*Q95)+($R$12*R95)+($S$12*S95)+($U$12*U95)+($V$12*V95)+($W$12*W95))/F95</f>
        <v>8.7692307692307701</v>
      </c>
      <c r="Z95" s="107">
        <f t="shared" ref="Z95" si="95">T95+X95</f>
        <v>76.92307692307692</v>
      </c>
    </row>
    <row r="96" spans="2:26" x14ac:dyDescent="0.25">
      <c r="B96" s="73"/>
      <c r="C96" s="6"/>
      <c r="D96" s="51"/>
      <c r="E96" s="21"/>
      <c r="F96" s="21"/>
      <c r="G96" s="57"/>
      <c r="H96" s="47"/>
      <c r="I96" s="21"/>
      <c r="J96" s="8"/>
      <c r="K96" s="8"/>
      <c r="L96" s="61"/>
      <c r="M96" s="8"/>
      <c r="N96" s="8"/>
      <c r="O96" s="8"/>
      <c r="P96" s="61"/>
      <c r="Q96" s="8"/>
      <c r="R96" s="8"/>
      <c r="S96" s="8"/>
      <c r="T96" s="37"/>
      <c r="U96" s="8"/>
      <c r="V96" s="8"/>
      <c r="W96" s="8"/>
      <c r="X96" s="37"/>
      <c r="Y96" s="151"/>
      <c r="Z96" s="151"/>
    </row>
    <row r="97" spans="2:26" x14ac:dyDescent="0.25">
      <c r="B97" s="103"/>
      <c r="C97" s="73"/>
      <c r="D97" s="98" t="s">
        <v>90</v>
      </c>
      <c r="E97" s="73"/>
      <c r="F97" s="73"/>
      <c r="G97" s="73"/>
      <c r="H97" s="137" t="s">
        <v>47</v>
      </c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121">
        <f>AVERAGE(Y95,Y92)</f>
        <v>8.4203296703296715</v>
      </c>
      <c r="Z97" s="121">
        <f>AVERAGE(Z95,Z92)</f>
        <v>84.890109890109898</v>
      </c>
    </row>
    <row r="98" spans="2:26" x14ac:dyDescent="0.25">
      <c r="B98" s="103"/>
      <c r="C98" s="73"/>
      <c r="D98" s="48" t="s">
        <v>19</v>
      </c>
      <c r="E98" s="73"/>
      <c r="F98" s="73"/>
      <c r="G98" s="73"/>
      <c r="H98" s="7" t="s">
        <v>47</v>
      </c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143">
        <f>AVERAGE(Y93,Y89)</f>
        <v>8.4791666666666679</v>
      </c>
      <c r="Z98" s="143">
        <f>AVERAGE(Z93,Z89)</f>
        <v>75</v>
      </c>
    </row>
    <row r="99" spans="2:26" x14ac:dyDescent="0.25">
      <c r="B99" s="103"/>
      <c r="C99" s="73"/>
      <c r="D99" s="246" t="s">
        <v>130</v>
      </c>
      <c r="E99" s="73"/>
      <c r="F99" s="73"/>
      <c r="G99" s="73"/>
      <c r="H99" s="268" t="s">
        <v>47</v>
      </c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265">
        <f>AVERAGE(Y90,Y86)</f>
        <v>7.742857142857142</v>
      </c>
      <c r="Z99" s="265">
        <f>AVERAGE(Z90,Z86)</f>
        <v>66.428571428571431</v>
      </c>
    </row>
    <row r="100" spans="2:26" x14ac:dyDescent="0.25">
      <c r="B100" s="103"/>
      <c r="C100" s="73"/>
      <c r="D100" s="246" t="s">
        <v>153</v>
      </c>
      <c r="E100" s="73"/>
      <c r="F100" s="73"/>
      <c r="G100" s="73"/>
      <c r="H100" s="268" t="s">
        <v>47</v>
      </c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265">
        <f>AVERAGE(Y87,Y85)</f>
        <v>9.5590909090909086</v>
      </c>
      <c r="Z100" s="265">
        <f>AVERAGE(Z87,Z85)</f>
        <v>95</v>
      </c>
    </row>
    <row r="101" spans="2:26" x14ac:dyDescent="0.25">
      <c r="B101" s="103"/>
      <c r="C101" s="73"/>
      <c r="D101" s="48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108">
        <f>Y100-Y99</f>
        <v>1.8162337662337666</v>
      </c>
      <c r="Z101" s="108">
        <f>Z100-Z99</f>
        <v>28.571428571428569</v>
      </c>
    </row>
    <row r="102" spans="2:26" ht="45" x14ac:dyDescent="0.25">
      <c r="B102" s="103"/>
      <c r="C102" s="120" t="s">
        <v>118</v>
      </c>
      <c r="D102" s="98" t="s">
        <v>90</v>
      </c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121">
        <f>AVERAGE(Y97,Y80,Y38)</f>
        <v>8.4235574610574613</v>
      </c>
      <c r="Z102" s="121">
        <f>AVERAGE(Z97,Z80,Z38)</f>
        <v>79.606227106227109</v>
      </c>
    </row>
    <row r="103" spans="2:26" ht="45" x14ac:dyDescent="0.25">
      <c r="B103" s="103"/>
      <c r="C103" s="24" t="s">
        <v>118</v>
      </c>
      <c r="D103" s="48" t="s">
        <v>19</v>
      </c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143">
        <f>AVERAGE(Y98,Y81,Y39)</f>
        <v>8.6064009139009148</v>
      </c>
      <c r="Z103" s="143">
        <f>AVERAGE(Z98,Z81,Z39)</f>
        <v>78.684807256235828</v>
      </c>
    </row>
    <row r="104" spans="2:26" ht="45" x14ac:dyDescent="0.25">
      <c r="B104" s="103"/>
      <c r="C104" s="270" t="s">
        <v>118</v>
      </c>
      <c r="D104" s="246" t="s">
        <v>130</v>
      </c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265">
        <f>AVERAGE(Y101,Y84,Y42)</f>
        <v>0.66937808145791422</v>
      </c>
      <c r="Z104" s="265">
        <f>AVERAGE(Z99,Z82,Z40)</f>
        <v>79.810279667422535</v>
      </c>
    </row>
    <row r="105" spans="2:26" ht="45" x14ac:dyDescent="0.25">
      <c r="B105" s="103"/>
      <c r="C105" s="270" t="s">
        <v>118</v>
      </c>
      <c r="D105" s="246" t="s">
        <v>153</v>
      </c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265">
        <f>AVERAGE(Y100,Y83,Y41)</f>
        <v>8.8947055457769739</v>
      </c>
      <c r="Z105" s="265">
        <f>AVERAGE(Z100,Z83,Z41)</f>
        <v>87.476306762021053</v>
      </c>
    </row>
    <row r="106" spans="2:26" x14ac:dyDescent="0.25">
      <c r="B106" s="10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108">
        <f>Y105-Y104</f>
        <v>8.2253274643190597</v>
      </c>
      <c r="Z106" s="108">
        <f>Z105-Z104</f>
        <v>7.6660270945985189</v>
      </c>
    </row>
  </sheetData>
  <mergeCells count="25">
    <mergeCell ref="Z10:Z12"/>
    <mergeCell ref="B7:Z7"/>
    <mergeCell ref="B5:Z5"/>
    <mergeCell ref="Y1:Z1"/>
    <mergeCell ref="B2:Z2"/>
    <mergeCell ref="B3:Z3"/>
    <mergeCell ref="B4:Z4"/>
    <mergeCell ref="B9:B12"/>
    <mergeCell ref="C9:C12"/>
    <mergeCell ref="D9:D12"/>
    <mergeCell ref="E9:E12"/>
    <mergeCell ref="F9:F12"/>
    <mergeCell ref="G9:G12"/>
    <mergeCell ref="H9:H12"/>
    <mergeCell ref="I9:X9"/>
    <mergeCell ref="Y9:Z9"/>
    <mergeCell ref="Y10:Y12"/>
    <mergeCell ref="I10:L10"/>
    <mergeCell ref="M10:P10"/>
    <mergeCell ref="Q10:T10"/>
    <mergeCell ref="U10:X10"/>
    <mergeCell ref="I11:K11"/>
    <mergeCell ref="M11:O11"/>
    <mergeCell ref="Q11:S11"/>
    <mergeCell ref="U11:W11"/>
  </mergeCells>
  <printOptions verticalCentered="1"/>
  <pageMargins left="0" right="0" top="0.74803149606299213" bottom="0.74803149606299213" header="0.31496062992125984" footer="0.31496062992125984"/>
  <pageSetup paperSize="9" scale="56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6"/>
  <sheetViews>
    <sheetView topLeftCell="B85" zoomScaleNormal="100" workbookViewId="0">
      <selection activeCell="Z30" sqref="Z30"/>
    </sheetView>
  </sheetViews>
  <sheetFormatPr defaultRowHeight="15" x14ac:dyDescent="0.25"/>
  <cols>
    <col min="1" max="1" width="5.42578125" customWidth="1"/>
    <col min="2" max="2" width="6.42578125" customWidth="1"/>
    <col min="3" max="3" width="15.7109375" customWidth="1"/>
    <col min="4" max="4" width="13.5703125" customWidth="1"/>
    <col min="5" max="5" width="6.42578125" customWidth="1"/>
    <col min="6" max="6" width="5.42578125" customWidth="1"/>
    <col min="7" max="7" width="6" customWidth="1"/>
    <col min="8" max="8" width="12.85546875" customWidth="1"/>
    <col min="9" max="9" width="4.85546875" customWidth="1"/>
    <col min="10" max="10" width="4.42578125" customWidth="1"/>
    <col min="11" max="11" width="4.85546875" customWidth="1"/>
    <col min="12" max="12" width="7.5703125" customWidth="1"/>
    <col min="13" max="15" width="4.85546875" customWidth="1"/>
    <col min="16" max="16" width="7.42578125" customWidth="1"/>
    <col min="17" max="17" width="4.5703125" customWidth="1"/>
    <col min="18" max="18" width="5.140625" customWidth="1"/>
    <col min="19" max="19" width="5.28515625" customWidth="1"/>
    <col min="20" max="20" width="8" customWidth="1"/>
    <col min="21" max="21" width="5" customWidth="1"/>
    <col min="22" max="22" width="4.5703125" customWidth="1"/>
    <col min="23" max="23" width="5" customWidth="1"/>
    <col min="24" max="24" width="8.140625" customWidth="1"/>
    <col min="25" max="25" width="10.28515625" customWidth="1"/>
  </cols>
  <sheetData>
    <row r="1" spans="1:26" x14ac:dyDescent="0.25">
      <c r="B1" s="1"/>
      <c r="Y1" s="491" t="s">
        <v>48</v>
      </c>
      <c r="Z1" s="491"/>
    </row>
    <row r="2" spans="1:26" x14ac:dyDescent="0.25">
      <c r="B2" s="492" t="s">
        <v>149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</row>
    <row r="3" spans="1:26" x14ac:dyDescent="0.25">
      <c r="B3" s="494" t="s">
        <v>150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spans="1:26" x14ac:dyDescent="0.25">
      <c r="B4" s="484" t="s">
        <v>2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1:26" ht="28.5" customHeight="1" x14ac:dyDescent="0.25">
      <c r="B5" s="495" t="s">
        <v>80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</row>
    <row r="6" spans="1:26" ht="18" customHeight="1" x14ac:dyDescent="0.25"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</row>
    <row r="7" spans="1:26" ht="18.75" customHeight="1" x14ac:dyDescent="0.25">
      <c r="A7" s="72"/>
      <c r="B7" s="485" t="s">
        <v>3</v>
      </c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</row>
    <row r="8" spans="1:26" ht="16.5" customHeight="1" x14ac:dyDescent="0.25">
      <c r="A8" s="72"/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</row>
    <row r="9" spans="1:26" ht="15" customHeight="1" x14ac:dyDescent="0.25">
      <c r="B9" s="483" t="s">
        <v>4</v>
      </c>
      <c r="C9" s="483" t="s">
        <v>5</v>
      </c>
      <c r="D9" s="483"/>
      <c r="E9" s="488" t="s">
        <v>7</v>
      </c>
      <c r="F9" s="483" t="s">
        <v>8</v>
      </c>
      <c r="G9" s="489" t="s">
        <v>9</v>
      </c>
      <c r="H9" s="483" t="s">
        <v>10</v>
      </c>
      <c r="I9" s="488" t="s">
        <v>11</v>
      </c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 t="s">
        <v>127</v>
      </c>
      <c r="Z9" s="488"/>
    </row>
    <row r="10" spans="1:26" ht="15" customHeight="1" x14ac:dyDescent="0.25">
      <c r="B10" s="483"/>
      <c r="C10" s="483"/>
      <c r="D10" s="483"/>
      <c r="E10" s="488"/>
      <c r="F10" s="483"/>
      <c r="G10" s="490"/>
      <c r="H10" s="483"/>
      <c r="I10" s="488" t="s">
        <v>12</v>
      </c>
      <c r="J10" s="488"/>
      <c r="K10" s="488"/>
      <c r="L10" s="488"/>
      <c r="M10" s="488" t="s">
        <v>13</v>
      </c>
      <c r="N10" s="488"/>
      <c r="O10" s="488"/>
      <c r="P10" s="488"/>
      <c r="Q10" s="488" t="s">
        <v>14</v>
      </c>
      <c r="R10" s="488"/>
      <c r="S10" s="488"/>
      <c r="T10" s="488"/>
      <c r="U10" s="488" t="s">
        <v>15</v>
      </c>
      <c r="V10" s="488"/>
      <c r="W10" s="488"/>
      <c r="X10" s="488"/>
      <c r="Y10" s="483" t="s">
        <v>33</v>
      </c>
      <c r="Z10" s="500" t="s">
        <v>17</v>
      </c>
    </row>
    <row r="11" spans="1:26" ht="15" customHeight="1" x14ac:dyDescent="0.25">
      <c r="B11" s="483"/>
      <c r="C11" s="483"/>
      <c r="D11" s="483"/>
      <c r="E11" s="488"/>
      <c r="F11" s="483"/>
      <c r="G11" s="490"/>
      <c r="H11" s="483"/>
      <c r="I11" s="483" t="s">
        <v>16</v>
      </c>
      <c r="J11" s="483"/>
      <c r="K11" s="483"/>
      <c r="L11" s="382"/>
      <c r="M11" s="483" t="s">
        <v>16</v>
      </c>
      <c r="N11" s="483"/>
      <c r="O11" s="483"/>
      <c r="P11" s="382"/>
      <c r="Q11" s="483" t="s">
        <v>16</v>
      </c>
      <c r="R11" s="483"/>
      <c r="S11" s="483"/>
      <c r="T11" s="382"/>
      <c r="U11" s="483" t="s">
        <v>16</v>
      </c>
      <c r="V11" s="483"/>
      <c r="W11" s="483"/>
      <c r="X11" s="382"/>
      <c r="Y11" s="483"/>
      <c r="Z11" s="500"/>
    </row>
    <row r="12" spans="1:26" x14ac:dyDescent="0.25">
      <c r="B12" s="483"/>
      <c r="C12" s="483"/>
      <c r="D12" s="483"/>
      <c r="E12" s="488"/>
      <c r="F12" s="483"/>
      <c r="G12" s="490"/>
      <c r="H12" s="483"/>
      <c r="I12" s="381">
        <v>1</v>
      </c>
      <c r="J12" s="381">
        <v>2</v>
      </c>
      <c r="K12" s="382">
        <v>3</v>
      </c>
      <c r="L12" s="382" t="s">
        <v>18</v>
      </c>
      <c r="M12" s="381">
        <v>4</v>
      </c>
      <c r="N12" s="381">
        <v>5</v>
      </c>
      <c r="O12" s="382">
        <v>6</v>
      </c>
      <c r="P12" s="382" t="s">
        <v>18</v>
      </c>
      <c r="Q12" s="381">
        <v>7</v>
      </c>
      <c r="R12" s="381">
        <v>8</v>
      </c>
      <c r="S12" s="382">
        <v>9</v>
      </c>
      <c r="T12" s="382" t="s">
        <v>18</v>
      </c>
      <c r="U12" s="381">
        <v>10</v>
      </c>
      <c r="V12" s="381">
        <v>11</v>
      </c>
      <c r="W12" s="382">
        <v>12</v>
      </c>
      <c r="X12" s="382" t="s">
        <v>18</v>
      </c>
      <c r="Y12" s="483"/>
      <c r="Z12" s="500"/>
    </row>
    <row r="13" spans="1:26" x14ac:dyDescent="0.25">
      <c r="B13" s="394"/>
      <c r="C13" s="241" t="s">
        <v>65</v>
      </c>
      <c r="D13" s="394" t="s">
        <v>153</v>
      </c>
      <c r="E13" s="392">
        <v>5</v>
      </c>
      <c r="F13" s="390">
        <v>10</v>
      </c>
      <c r="G13" s="67">
        <f t="shared" ref="G13:G93" si="0">I13+J13+K13+M13+N13+O13+Q13+R13+S13+U13+V13+W13</f>
        <v>10</v>
      </c>
      <c r="H13" s="251" t="s">
        <v>49</v>
      </c>
      <c r="I13" s="394"/>
      <c r="J13" s="394"/>
      <c r="K13" s="432"/>
      <c r="L13" s="254">
        <f>SUM(I13:K13)*100/G13</f>
        <v>0</v>
      </c>
      <c r="M13" s="394"/>
      <c r="N13" s="394"/>
      <c r="O13" s="432"/>
      <c r="P13" s="254">
        <f t="shared" ref="P13:P93" si="1">SUM(M13:O13)*100/F13</f>
        <v>0</v>
      </c>
      <c r="Q13" s="394"/>
      <c r="R13" s="394">
        <v>1</v>
      </c>
      <c r="S13" s="432">
        <v>4</v>
      </c>
      <c r="T13" s="254">
        <f t="shared" ref="T13:T93" si="2">SUM(Q13:S13)*100/F13</f>
        <v>50</v>
      </c>
      <c r="U13" s="394">
        <v>5</v>
      </c>
      <c r="V13" s="394"/>
      <c r="W13" s="432"/>
      <c r="X13" s="255">
        <f t="shared" ref="X13:X93" si="3">SUM(U13:W13)*100/F13</f>
        <v>50</v>
      </c>
      <c r="Y13" s="255">
        <f>(($I$12*I13)+($J$12*J13)+($K$12*K13)+($M$12*M13)+($N$12*N13)+($O$12*O13)+($Q$12*Q13)+($R$12*R13)+($S$12*S13)+($U$12*U13)+($V$12*V13)+($W$12*W13))/G13</f>
        <v>9.4</v>
      </c>
      <c r="Z13" s="256">
        <f t="shared" ref="Z13:Z93" si="4">T13+X13</f>
        <v>100</v>
      </c>
    </row>
    <row r="14" spans="1:26" x14ac:dyDescent="0.25">
      <c r="B14" s="249">
        <v>1</v>
      </c>
      <c r="C14" s="241" t="s">
        <v>65</v>
      </c>
      <c r="D14" s="242" t="s">
        <v>130</v>
      </c>
      <c r="E14" s="243">
        <v>5</v>
      </c>
      <c r="F14" s="244">
        <v>17</v>
      </c>
      <c r="G14" s="67">
        <f t="shared" si="0"/>
        <v>17</v>
      </c>
      <c r="H14" s="251" t="s">
        <v>49</v>
      </c>
      <c r="I14" s="252"/>
      <c r="J14" s="252"/>
      <c r="K14" s="253"/>
      <c r="L14" s="254">
        <f>SUM(I14:K14)*100/G14</f>
        <v>0</v>
      </c>
      <c r="M14" s="252"/>
      <c r="N14" s="252"/>
      <c r="O14" s="253">
        <v>1</v>
      </c>
      <c r="P14" s="254">
        <f t="shared" si="1"/>
        <v>5.882352941176471</v>
      </c>
      <c r="Q14" s="252">
        <v>3</v>
      </c>
      <c r="R14" s="252">
        <v>6</v>
      </c>
      <c r="S14" s="253">
        <v>2</v>
      </c>
      <c r="T14" s="254">
        <f t="shared" si="2"/>
        <v>64.705882352941174</v>
      </c>
      <c r="U14" s="252">
        <v>3</v>
      </c>
      <c r="V14" s="252">
        <v>2</v>
      </c>
      <c r="W14" s="253"/>
      <c r="X14" s="255">
        <f t="shared" si="3"/>
        <v>29.411764705882351</v>
      </c>
      <c r="Y14" s="255">
        <f>(($I$12*I14)+($J$12*J14)+($K$12*K14)+($M$12*M14)+($N$12*N14)+($O$12*O14)+($Q$12*Q14)+($R$12*R14)+($S$12*S14)+($U$12*U14)+($V$12*V14)+($W$12*W14))/G14</f>
        <v>8.5294117647058822</v>
      </c>
      <c r="Z14" s="256">
        <f t="shared" si="4"/>
        <v>94.117647058823522</v>
      </c>
    </row>
    <row r="15" spans="1:26" x14ac:dyDescent="0.25">
      <c r="B15" s="249"/>
      <c r="C15" s="454" t="s">
        <v>57</v>
      </c>
      <c r="D15" s="434" t="s">
        <v>153</v>
      </c>
      <c r="E15" s="243">
        <v>6</v>
      </c>
      <c r="F15" s="244">
        <v>18</v>
      </c>
      <c r="G15" s="67">
        <f t="shared" si="0"/>
        <v>18</v>
      </c>
      <c r="H15" s="251" t="s">
        <v>49</v>
      </c>
      <c r="I15" s="252"/>
      <c r="J15" s="252"/>
      <c r="K15" s="253"/>
      <c r="L15" s="254">
        <f>SUM(I15:K15)*100/G15</f>
        <v>0</v>
      </c>
      <c r="M15" s="252"/>
      <c r="N15" s="252"/>
      <c r="O15" s="253"/>
      <c r="P15" s="254">
        <f t="shared" si="1"/>
        <v>0</v>
      </c>
      <c r="Q15" s="252">
        <v>1</v>
      </c>
      <c r="R15" s="252"/>
      <c r="S15" s="253">
        <v>6</v>
      </c>
      <c r="T15" s="254">
        <f t="shared" si="2"/>
        <v>38.888888888888886</v>
      </c>
      <c r="U15" s="252">
        <v>11</v>
      </c>
      <c r="V15" s="252"/>
      <c r="W15" s="253"/>
      <c r="X15" s="255">
        <f t="shared" si="3"/>
        <v>61.111111111111114</v>
      </c>
      <c r="Y15" s="255">
        <f>(($I$12*I15)+($J$12*J15)+($K$12*K15)+($M$12*M15)+($N$12*N15)+($O$12*O15)+($Q$12*Q15)+($R$12*R15)+($S$12*S15)+($U$12*U15)+($V$12*V15)+($W$12*W15))/G15</f>
        <v>9.5</v>
      </c>
      <c r="Z15" s="256">
        <f t="shared" si="4"/>
        <v>100</v>
      </c>
    </row>
    <row r="16" spans="1:26" x14ac:dyDescent="0.25">
      <c r="B16" s="249"/>
      <c r="C16" s="455"/>
      <c r="D16" s="422"/>
      <c r="E16" s="456"/>
      <c r="F16" s="457"/>
      <c r="G16" s="110"/>
      <c r="H16" s="458"/>
      <c r="I16" s="459"/>
      <c r="J16" s="459"/>
      <c r="K16" s="460"/>
      <c r="L16" s="417"/>
      <c r="M16" s="459"/>
      <c r="N16" s="459"/>
      <c r="O16" s="460"/>
      <c r="P16" s="417"/>
      <c r="Q16" s="459"/>
      <c r="R16" s="459"/>
      <c r="S16" s="460"/>
      <c r="T16" s="417"/>
      <c r="U16" s="459"/>
      <c r="V16" s="459"/>
      <c r="W16" s="460"/>
      <c r="X16" s="151"/>
      <c r="Y16" s="108">
        <f>Y15-Y14</f>
        <v>0.97058823529411775</v>
      </c>
      <c r="Z16" s="108">
        <f>Z15-Z14</f>
        <v>5.8823529411764781</v>
      </c>
    </row>
    <row r="17" spans="2:26" ht="14.25" customHeight="1" x14ac:dyDescent="0.25">
      <c r="B17" s="123">
        <v>2</v>
      </c>
      <c r="C17" s="40" t="s">
        <v>57</v>
      </c>
      <c r="D17" s="48" t="s">
        <v>19</v>
      </c>
      <c r="E17" s="10">
        <v>5</v>
      </c>
      <c r="F17" s="204">
        <v>14</v>
      </c>
      <c r="G17" s="4">
        <f t="shared" si="0"/>
        <v>14</v>
      </c>
      <c r="H17" s="33" t="s">
        <v>49</v>
      </c>
      <c r="I17" s="34"/>
      <c r="J17" s="34"/>
      <c r="K17" s="35"/>
      <c r="L17" s="55">
        <f t="shared" ref="L17:L93" si="5">SUM(I17:K17)*100/F17</f>
        <v>0</v>
      </c>
      <c r="M17" s="34"/>
      <c r="N17" s="34"/>
      <c r="O17" s="35">
        <v>2</v>
      </c>
      <c r="P17" s="55">
        <f t="shared" si="1"/>
        <v>14.285714285714286</v>
      </c>
      <c r="Q17" s="34">
        <v>2</v>
      </c>
      <c r="R17" s="34">
        <v>2</v>
      </c>
      <c r="S17" s="35">
        <v>3</v>
      </c>
      <c r="T17" s="55">
        <f t="shared" si="2"/>
        <v>50</v>
      </c>
      <c r="U17" s="34">
        <v>5</v>
      </c>
      <c r="V17" s="34"/>
      <c r="W17" s="35"/>
      <c r="X17" s="55">
        <f t="shared" si="3"/>
        <v>35.714285714285715</v>
      </c>
      <c r="Y17" s="55">
        <f t="shared" ref="Y17:Y18" si="6">(($I$12*I17)+($J$12*J17)+($K$12*K17)+($M$12*M17)+($N$12*N17)+($O$12*O17)+($Q$12*Q17)+($R$12*R17)+($S$12*S17)+($U$12*U17)+($V$12*V17)+($W$12*W17))/G17</f>
        <v>8.5</v>
      </c>
      <c r="Z17" s="56">
        <f t="shared" si="4"/>
        <v>85.714285714285722</v>
      </c>
    </row>
    <row r="18" spans="2:26" ht="14.25" customHeight="1" x14ac:dyDescent="0.25">
      <c r="B18" s="123"/>
      <c r="C18" s="245" t="s">
        <v>57</v>
      </c>
      <c r="D18" s="246" t="s">
        <v>130</v>
      </c>
      <c r="E18" s="247">
        <v>6</v>
      </c>
      <c r="F18" s="248">
        <v>14</v>
      </c>
      <c r="G18" s="67">
        <f t="shared" si="0"/>
        <v>14</v>
      </c>
      <c r="H18" s="251" t="s">
        <v>49</v>
      </c>
      <c r="I18" s="252"/>
      <c r="J18" s="252"/>
      <c r="K18" s="253">
        <v>1</v>
      </c>
      <c r="L18" s="254">
        <f t="shared" si="5"/>
        <v>7.1428571428571432</v>
      </c>
      <c r="M18" s="252"/>
      <c r="N18" s="252"/>
      <c r="O18" s="253"/>
      <c r="P18" s="254">
        <f t="shared" si="1"/>
        <v>0</v>
      </c>
      <c r="Q18" s="252"/>
      <c r="R18" s="252">
        <v>3</v>
      </c>
      <c r="S18" s="253">
        <v>1</v>
      </c>
      <c r="T18" s="254">
        <f t="shared" si="2"/>
        <v>28.571428571428573</v>
      </c>
      <c r="U18" s="252">
        <v>8</v>
      </c>
      <c r="V18" s="252">
        <v>1</v>
      </c>
      <c r="W18" s="257"/>
      <c r="X18" s="255">
        <f t="shared" si="3"/>
        <v>64.285714285714292</v>
      </c>
      <c r="Y18" s="255">
        <f t="shared" si="6"/>
        <v>9.0714285714285712</v>
      </c>
      <c r="Z18" s="256">
        <f t="shared" si="4"/>
        <v>92.857142857142861</v>
      </c>
    </row>
    <row r="19" spans="2:26" ht="14.25" customHeight="1" x14ac:dyDescent="0.25">
      <c r="B19" s="123"/>
      <c r="C19" s="245" t="s">
        <v>57</v>
      </c>
      <c r="D19" s="246" t="s">
        <v>153</v>
      </c>
      <c r="E19" s="247">
        <v>7</v>
      </c>
      <c r="F19" s="248">
        <v>14</v>
      </c>
      <c r="G19" s="67">
        <f t="shared" ref="G19" si="7">I19+J19+K19+M19+N19+O19+Q19+R19+S19+U19+V19+W19</f>
        <v>14</v>
      </c>
      <c r="H19" s="251" t="s">
        <v>49</v>
      </c>
      <c r="I19" s="252"/>
      <c r="J19" s="252"/>
      <c r="K19" s="253"/>
      <c r="L19" s="254">
        <f t="shared" ref="L19" si="8">SUM(I19:K19)*100/F19</f>
        <v>0</v>
      </c>
      <c r="M19" s="252">
        <v>1</v>
      </c>
      <c r="N19" s="252"/>
      <c r="O19" s="253">
        <v>2</v>
      </c>
      <c r="P19" s="254">
        <f t="shared" ref="P19" si="9">SUM(M19:O19)*100/F19</f>
        <v>21.428571428571427</v>
      </c>
      <c r="Q19" s="252">
        <v>1</v>
      </c>
      <c r="R19" s="252">
        <v>2</v>
      </c>
      <c r="S19" s="253">
        <v>6</v>
      </c>
      <c r="T19" s="254">
        <f t="shared" ref="T19" si="10">SUM(Q19:S19)*100/F19</f>
        <v>64.285714285714292</v>
      </c>
      <c r="U19" s="252">
        <v>2</v>
      </c>
      <c r="V19" s="252"/>
      <c r="W19" s="257"/>
      <c r="X19" s="255">
        <f t="shared" ref="X19" si="11">SUM(U19:W19)*100/F19</f>
        <v>14.285714285714286</v>
      </c>
      <c r="Y19" s="255">
        <f t="shared" ref="Y19" si="12">(($I$12*I19)+($J$12*J19)+($K$12*K19)+($M$12*M19)+($N$12*N19)+($O$12*O19)+($Q$12*Q19)+($R$12*R19)+($S$12*S19)+($U$12*U19)+($V$12*V19)+($W$12*W19))/G19</f>
        <v>8.0714285714285712</v>
      </c>
      <c r="Z19" s="256">
        <f t="shared" ref="Z19" si="13">T19+X19</f>
        <v>78.571428571428584</v>
      </c>
    </row>
    <row r="20" spans="2:26" ht="14.25" customHeight="1" x14ac:dyDescent="0.25">
      <c r="B20" s="123">
        <v>3</v>
      </c>
      <c r="C20" s="40"/>
      <c r="D20" s="48"/>
      <c r="E20" s="10"/>
      <c r="F20" s="204"/>
      <c r="G20" s="67"/>
      <c r="H20" s="33"/>
      <c r="I20" s="34"/>
      <c r="J20" s="34"/>
      <c r="K20" s="35"/>
      <c r="L20" s="55"/>
      <c r="M20" s="34"/>
      <c r="N20" s="34"/>
      <c r="O20" s="35"/>
      <c r="P20" s="55"/>
      <c r="Q20" s="34"/>
      <c r="R20" s="34"/>
      <c r="S20" s="35"/>
      <c r="T20" s="55"/>
      <c r="U20" s="34"/>
      <c r="V20" s="34"/>
      <c r="W20" s="35"/>
      <c r="X20" s="55"/>
      <c r="Y20" s="108">
        <f>Y19-Y18</f>
        <v>-1</v>
      </c>
      <c r="Z20" s="108">
        <f>Z19-Z18</f>
        <v>-14.285714285714278</v>
      </c>
    </row>
    <row r="21" spans="2:26" ht="16.5" customHeight="1" x14ac:dyDescent="0.25">
      <c r="B21" s="32"/>
      <c r="C21" s="124" t="s">
        <v>57</v>
      </c>
      <c r="D21" s="98" t="s">
        <v>90</v>
      </c>
      <c r="E21" s="100">
        <v>5</v>
      </c>
      <c r="F21" s="205">
        <v>15</v>
      </c>
      <c r="G21" s="67">
        <f t="shared" si="0"/>
        <v>15</v>
      </c>
      <c r="H21" s="117" t="s">
        <v>49</v>
      </c>
      <c r="I21" s="102"/>
      <c r="J21" s="102"/>
      <c r="K21" s="102"/>
      <c r="L21" s="111">
        <f t="shared" ref="L21" si="14">SUM(I21:K21)*100/G21</f>
        <v>0</v>
      </c>
      <c r="M21" s="102"/>
      <c r="N21" s="102"/>
      <c r="O21" s="102">
        <v>2</v>
      </c>
      <c r="P21" s="111">
        <f t="shared" ref="P21" si="15">SUM(M21:O21)*100/G21</f>
        <v>13.333333333333334</v>
      </c>
      <c r="Q21" s="102"/>
      <c r="R21" s="102">
        <v>2</v>
      </c>
      <c r="S21" s="102">
        <v>6</v>
      </c>
      <c r="T21" s="111">
        <f t="shared" ref="T21" si="16">SUM(Q21:S21)*100/G21</f>
        <v>53.333333333333336</v>
      </c>
      <c r="U21" s="102">
        <v>5</v>
      </c>
      <c r="V21" s="102"/>
      <c r="W21" s="102"/>
      <c r="X21" s="106">
        <f t="shared" si="3"/>
        <v>33.333333333333336</v>
      </c>
      <c r="Y21" s="106">
        <f>(($I$12*I21)+($J$12*J21)+($K$12*K21)+($M$12*M21)+($N$12*N21)+($O$12*O21)+($Q$12*Q21)+($R$12*R21)+($S$12*S21)+($U$12*U21)+($V$12*V21)+($W$12*W21))/F21</f>
        <v>8.8000000000000007</v>
      </c>
      <c r="Z21" s="107">
        <f t="shared" si="4"/>
        <v>86.666666666666671</v>
      </c>
    </row>
    <row r="22" spans="2:26" ht="16.5" customHeight="1" x14ac:dyDescent="0.25">
      <c r="B22" s="222"/>
      <c r="C22" s="40" t="s">
        <v>57</v>
      </c>
      <c r="D22" s="48" t="s">
        <v>19</v>
      </c>
      <c r="E22" s="10">
        <v>6</v>
      </c>
      <c r="F22" s="204">
        <v>14</v>
      </c>
      <c r="G22" s="4">
        <f t="shared" si="0"/>
        <v>14</v>
      </c>
      <c r="H22" s="33" t="s">
        <v>49</v>
      </c>
      <c r="I22" s="34"/>
      <c r="J22" s="34"/>
      <c r="K22" s="35"/>
      <c r="L22" s="55">
        <f t="shared" si="5"/>
        <v>0</v>
      </c>
      <c r="M22" s="34"/>
      <c r="N22" s="34"/>
      <c r="O22" s="237">
        <v>1</v>
      </c>
      <c r="P22" s="234">
        <f t="shared" si="1"/>
        <v>7.1428571428571432</v>
      </c>
      <c r="Q22" s="236">
        <v>2</v>
      </c>
      <c r="R22" s="236">
        <v>1</v>
      </c>
      <c r="S22" s="237">
        <v>7</v>
      </c>
      <c r="T22" s="234">
        <f t="shared" si="2"/>
        <v>71.428571428571431</v>
      </c>
      <c r="U22" s="236">
        <v>3</v>
      </c>
      <c r="V22" s="236"/>
      <c r="W22" s="35"/>
      <c r="X22" s="55">
        <f t="shared" si="3"/>
        <v>21.428571428571427</v>
      </c>
      <c r="Y22" s="55">
        <f t="shared" ref="Y22:Y93" si="17">(($I$12*I22)+($J$12*J22)+($K$12*K22)+($M$12*M22)+($N$12*N22)+($O$12*O22)+($Q$12*Q22)+($R$12*R22)+($S$12*S22)+($U$12*U22)+($V$12*V22)+($W$12*W22))/F22</f>
        <v>8.6428571428571423</v>
      </c>
      <c r="Z22" s="56">
        <f t="shared" si="4"/>
        <v>92.857142857142861</v>
      </c>
    </row>
    <row r="23" spans="2:26" ht="16.5" customHeight="1" x14ac:dyDescent="0.25">
      <c r="B23" s="32"/>
      <c r="C23" s="245" t="s">
        <v>57</v>
      </c>
      <c r="D23" s="246" t="s">
        <v>130</v>
      </c>
      <c r="E23" s="250">
        <v>7</v>
      </c>
      <c r="F23" s="248">
        <v>14</v>
      </c>
      <c r="G23" s="67">
        <f t="shared" si="0"/>
        <v>14</v>
      </c>
      <c r="H23" s="251" t="s">
        <v>49</v>
      </c>
      <c r="I23" s="258"/>
      <c r="J23" s="258"/>
      <c r="K23" s="257"/>
      <c r="L23" s="255">
        <f t="shared" si="5"/>
        <v>0</v>
      </c>
      <c r="M23" s="258"/>
      <c r="N23" s="258"/>
      <c r="O23" s="253">
        <v>1</v>
      </c>
      <c r="P23" s="254">
        <f t="shared" si="1"/>
        <v>7.1428571428571432</v>
      </c>
      <c r="Q23" s="252">
        <v>2</v>
      </c>
      <c r="R23" s="252">
        <v>5</v>
      </c>
      <c r="S23" s="253">
        <v>3</v>
      </c>
      <c r="T23" s="254">
        <f t="shared" si="2"/>
        <v>71.428571428571431</v>
      </c>
      <c r="U23" s="252">
        <v>3</v>
      </c>
      <c r="V23" s="258"/>
      <c r="W23" s="257"/>
      <c r="X23" s="255">
        <f t="shared" si="3"/>
        <v>21.428571428571427</v>
      </c>
      <c r="Y23" s="255">
        <f t="shared" si="17"/>
        <v>8.3571428571428577</v>
      </c>
      <c r="Z23" s="256">
        <f t="shared" si="4"/>
        <v>92.857142857142861</v>
      </c>
    </row>
    <row r="24" spans="2:26" ht="16.5" customHeight="1" x14ac:dyDescent="0.25">
      <c r="B24" s="207">
        <v>4</v>
      </c>
      <c r="C24" s="245" t="s">
        <v>57</v>
      </c>
      <c r="D24" s="246" t="s">
        <v>153</v>
      </c>
      <c r="E24" s="250">
        <v>8</v>
      </c>
      <c r="F24" s="248">
        <v>14</v>
      </c>
      <c r="G24" s="67">
        <f t="shared" ref="G24" si="18">I24+J24+K24+M24+N24+O24+Q24+R24+S24+U24+V24+W24</f>
        <v>14</v>
      </c>
      <c r="H24" s="251" t="s">
        <v>49</v>
      </c>
      <c r="I24" s="258"/>
      <c r="J24" s="258"/>
      <c r="K24" s="257">
        <v>1</v>
      </c>
      <c r="L24" s="255">
        <f t="shared" ref="L24" si="19">SUM(I24:K24)*100/F24</f>
        <v>7.1428571428571432</v>
      </c>
      <c r="M24" s="258"/>
      <c r="N24" s="258">
        <v>3</v>
      </c>
      <c r="O24" s="253">
        <v>1</v>
      </c>
      <c r="P24" s="254">
        <f t="shared" ref="P24" si="20">SUM(M24:O24)*100/F24</f>
        <v>28.571428571428573</v>
      </c>
      <c r="Q24" s="252">
        <v>3</v>
      </c>
      <c r="R24" s="252">
        <v>4</v>
      </c>
      <c r="S24" s="253">
        <v>1</v>
      </c>
      <c r="T24" s="254">
        <f t="shared" ref="T24" si="21">SUM(Q24:S24)*100/F24</f>
        <v>57.142857142857146</v>
      </c>
      <c r="U24" s="252">
        <v>1</v>
      </c>
      <c r="V24" s="258"/>
      <c r="W24" s="257"/>
      <c r="X24" s="255">
        <f t="shared" ref="X24" si="22">SUM(U24:W24)*100/F24</f>
        <v>7.1428571428571432</v>
      </c>
      <c r="Y24" s="255">
        <f t="shared" ref="Y24" si="23">(($I$12*I24)+($J$12*J24)+($K$12*K24)+($M$12*M24)+($N$12*N24)+($O$12*O24)+($Q$12*Q24)+($R$12*R24)+($S$12*S24)+($U$12*U24)+($V$12*V24)+($W$12*W24))/F24</f>
        <v>6.8571428571428568</v>
      </c>
      <c r="Z24" s="256">
        <f t="shared" ref="Z24" si="24">T24+X24</f>
        <v>64.285714285714292</v>
      </c>
    </row>
    <row r="25" spans="2:26" ht="16.5" customHeight="1" x14ac:dyDescent="0.25">
      <c r="B25" s="207"/>
      <c r="C25" s="40"/>
      <c r="D25" s="40"/>
      <c r="E25" s="39"/>
      <c r="F25" s="204"/>
      <c r="G25" s="48"/>
      <c r="H25" s="33"/>
      <c r="I25" s="34"/>
      <c r="J25" s="34"/>
      <c r="K25" s="35"/>
      <c r="L25" s="55"/>
      <c r="M25" s="34"/>
      <c r="N25" s="34"/>
      <c r="O25" s="35"/>
      <c r="P25" s="55"/>
      <c r="Q25" s="34"/>
      <c r="R25" s="34"/>
      <c r="S25" s="35"/>
      <c r="T25" s="55"/>
      <c r="U25" s="34"/>
      <c r="V25" s="34"/>
      <c r="W25" s="35"/>
      <c r="X25" s="55"/>
      <c r="Y25" s="108">
        <f>Y24-Y23</f>
        <v>-1.5000000000000009</v>
      </c>
      <c r="Z25" s="108">
        <f>Z24-Z23</f>
        <v>-28.571428571428569</v>
      </c>
    </row>
    <row r="26" spans="2:26" ht="16.5" customHeight="1" x14ac:dyDescent="0.25">
      <c r="B26" s="207"/>
      <c r="C26" s="124" t="s">
        <v>57</v>
      </c>
      <c r="D26" s="98" t="s">
        <v>90</v>
      </c>
      <c r="E26" s="109">
        <v>6</v>
      </c>
      <c r="F26" s="205">
        <v>11</v>
      </c>
      <c r="G26" s="67">
        <f t="shared" si="0"/>
        <v>11</v>
      </c>
      <c r="H26" s="96" t="s">
        <v>49</v>
      </c>
      <c r="I26" s="102"/>
      <c r="J26" s="102"/>
      <c r="K26" s="102">
        <v>2</v>
      </c>
      <c r="L26" s="111">
        <f t="shared" ref="L26" si="25">SUM(I26:K26)*100/G26</f>
        <v>18.181818181818183</v>
      </c>
      <c r="M26" s="102"/>
      <c r="N26" s="102">
        <v>1</v>
      </c>
      <c r="O26" s="102">
        <v>3</v>
      </c>
      <c r="P26" s="111">
        <f t="shared" ref="P26" si="26">SUM(M26:O26)*100/G26</f>
        <v>36.363636363636367</v>
      </c>
      <c r="Q26" s="102">
        <v>2</v>
      </c>
      <c r="R26" s="102">
        <v>1</v>
      </c>
      <c r="S26" s="102">
        <v>1</v>
      </c>
      <c r="T26" s="111">
        <f t="shared" ref="T26" si="27">SUM(Q26:S26)*100/G26</f>
        <v>36.363636363636367</v>
      </c>
      <c r="U26" s="102">
        <v>1</v>
      </c>
      <c r="V26" s="102"/>
      <c r="W26" s="102"/>
      <c r="X26" s="106">
        <f t="shared" si="3"/>
        <v>9.0909090909090917</v>
      </c>
      <c r="Y26" s="106">
        <f>(($I$12*I26)+($J$12*J26)+($K$12*K26)+($M$12*M26)+($N$12*N26)+($O$12*O26)+($Q$12*Q26)+($R$12*R26)+($S$12*S26)+($U$12*U26)+($V$12*V26)+($W$12*W26))/F26</f>
        <v>6.3636363636363633</v>
      </c>
      <c r="Z26" s="107">
        <f t="shared" ref="Z26" si="28">T26+X26</f>
        <v>45.45454545454546</v>
      </c>
    </row>
    <row r="27" spans="2:26" ht="16.5" customHeight="1" x14ac:dyDescent="0.25">
      <c r="B27" s="207"/>
      <c r="C27" s="40" t="s">
        <v>57</v>
      </c>
      <c r="D27" s="48" t="s">
        <v>19</v>
      </c>
      <c r="E27" s="39">
        <v>7</v>
      </c>
      <c r="F27" s="204">
        <v>10</v>
      </c>
      <c r="G27" s="4">
        <f t="shared" si="0"/>
        <v>10</v>
      </c>
      <c r="H27" s="33" t="s">
        <v>49</v>
      </c>
      <c r="I27" s="236">
        <v>2</v>
      </c>
      <c r="J27" s="236">
        <v>1</v>
      </c>
      <c r="K27" s="237">
        <v>1</v>
      </c>
      <c r="L27" s="234">
        <f t="shared" si="5"/>
        <v>40</v>
      </c>
      <c r="M27" s="236"/>
      <c r="N27" s="236"/>
      <c r="O27" s="237"/>
      <c r="P27" s="234">
        <f t="shared" si="1"/>
        <v>0</v>
      </c>
      <c r="Q27" s="236">
        <v>2</v>
      </c>
      <c r="R27" s="236">
        <v>2</v>
      </c>
      <c r="S27" s="237"/>
      <c r="T27" s="234">
        <f t="shared" si="2"/>
        <v>40</v>
      </c>
      <c r="U27" s="236">
        <v>2</v>
      </c>
      <c r="V27" s="236"/>
      <c r="W27" s="35"/>
      <c r="X27" s="55">
        <f t="shared" si="3"/>
        <v>20</v>
      </c>
      <c r="Y27" s="55">
        <f t="shared" si="17"/>
        <v>5.7</v>
      </c>
      <c r="Z27" s="56">
        <f t="shared" si="4"/>
        <v>60</v>
      </c>
    </row>
    <row r="28" spans="2:26" ht="16.5" customHeight="1" x14ac:dyDescent="0.25">
      <c r="B28" s="207">
        <v>5</v>
      </c>
      <c r="C28" s="245" t="s">
        <v>57</v>
      </c>
      <c r="D28" s="246" t="s">
        <v>130</v>
      </c>
      <c r="E28" s="250">
        <v>8</v>
      </c>
      <c r="F28" s="248">
        <v>10</v>
      </c>
      <c r="G28" s="67">
        <f t="shared" si="0"/>
        <v>10</v>
      </c>
      <c r="H28" s="251" t="s">
        <v>49</v>
      </c>
      <c r="I28" s="252"/>
      <c r="J28" s="252">
        <v>2</v>
      </c>
      <c r="K28" s="253">
        <v>1</v>
      </c>
      <c r="L28" s="254">
        <f t="shared" si="5"/>
        <v>30</v>
      </c>
      <c r="M28" s="252">
        <v>2</v>
      </c>
      <c r="N28" s="252"/>
      <c r="O28" s="253">
        <v>1</v>
      </c>
      <c r="P28" s="254">
        <f t="shared" si="1"/>
        <v>30</v>
      </c>
      <c r="Q28" s="252">
        <v>1</v>
      </c>
      <c r="R28" s="252">
        <v>1</v>
      </c>
      <c r="S28" s="253">
        <v>1</v>
      </c>
      <c r="T28" s="254">
        <f t="shared" si="2"/>
        <v>30</v>
      </c>
      <c r="U28" s="252">
        <v>1</v>
      </c>
      <c r="V28" s="252"/>
      <c r="W28" s="253"/>
      <c r="X28" s="254">
        <f t="shared" si="3"/>
        <v>10</v>
      </c>
      <c r="Y28" s="255">
        <f t="shared" si="17"/>
        <v>5.5</v>
      </c>
      <c r="Z28" s="256">
        <f t="shared" si="4"/>
        <v>40</v>
      </c>
    </row>
    <row r="29" spans="2:26" ht="16.5" customHeight="1" x14ac:dyDescent="0.25">
      <c r="B29" s="207"/>
      <c r="C29" s="245" t="s">
        <v>57</v>
      </c>
      <c r="D29" s="246" t="s">
        <v>153</v>
      </c>
      <c r="E29" s="250">
        <v>9</v>
      </c>
      <c r="F29" s="248">
        <v>10</v>
      </c>
      <c r="G29" s="67">
        <f t="shared" ref="G29" si="29">I29+J29+K29+M29+N29+O29+Q29+R29+S29+U29+V29+W29</f>
        <v>10</v>
      </c>
      <c r="H29" s="251" t="s">
        <v>49</v>
      </c>
      <c r="I29" s="252">
        <v>6</v>
      </c>
      <c r="J29" s="252"/>
      <c r="K29" s="253"/>
      <c r="L29" s="254">
        <f t="shared" ref="L29" si="30">SUM(I29:K29)*100/F29</f>
        <v>60</v>
      </c>
      <c r="M29" s="252"/>
      <c r="N29" s="252"/>
      <c r="O29" s="253"/>
      <c r="P29" s="254">
        <f t="shared" ref="P29" si="31">SUM(M29:O29)*100/F29</f>
        <v>0</v>
      </c>
      <c r="Q29" s="252"/>
      <c r="R29" s="252">
        <v>2</v>
      </c>
      <c r="S29" s="253"/>
      <c r="T29" s="254">
        <f t="shared" ref="T29" si="32">SUM(Q29:S29)*100/F29</f>
        <v>20</v>
      </c>
      <c r="U29" s="252">
        <v>2</v>
      </c>
      <c r="V29" s="252"/>
      <c r="W29" s="253"/>
      <c r="X29" s="254">
        <f t="shared" ref="X29" si="33">SUM(U29:W29)*100/F29</f>
        <v>20</v>
      </c>
      <c r="Y29" s="255">
        <f t="shared" ref="Y29" si="34">(($I$12*I29)+($J$12*J29)+($K$12*K29)+($M$12*M29)+($N$12*N29)+($O$12*O29)+($Q$12*Q29)+($R$12*R29)+($S$12*S29)+($U$12*U29)+($V$12*V29)+($W$12*W29))/F29</f>
        <v>4.2</v>
      </c>
      <c r="Z29" s="256">
        <f t="shared" ref="Z29" si="35">T29+X29</f>
        <v>40</v>
      </c>
    </row>
    <row r="30" spans="2:26" ht="16.5" customHeight="1" x14ac:dyDescent="0.25">
      <c r="B30" s="207"/>
      <c r="C30" s="40"/>
      <c r="D30" s="40"/>
      <c r="E30" s="39"/>
      <c r="F30" s="204"/>
      <c r="G30" s="48"/>
      <c r="H30" s="33"/>
      <c r="I30" s="34"/>
      <c r="J30" s="34"/>
      <c r="K30" s="35"/>
      <c r="L30" s="55"/>
      <c r="M30" s="34"/>
      <c r="N30" s="34"/>
      <c r="O30" s="35"/>
      <c r="P30" s="55"/>
      <c r="Q30" s="34"/>
      <c r="R30" s="34"/>
      <c r="S30" s="35"/>
      <c r="T30" s="55"/>
      <c r="U30" s="34"/>
      <c r="V30" s="34"/>
      <c r="W30" s="35"/>
      <c r="X30" s="55"/>
      <c r="Y30" s="108">
        <f>Y29-Y28</f>
        <v>-1.2999999999999998</v>
      </c>
      <c r="Z30" s="108">
        <f>Z29-Z28</f>
        <v>0</v>
      </c>
    </row>
    <row r="31" spans="2:26" ht="16.5" customHeight="1" x14ac:dyDescent="0.25">
      <c r="B31" s="32"/>
      <c r="C31" s="124" t="s">
        <v>57</v>
      </c>
      <c r="D31" s="98" t="s">
        <v>90</v>
      </c>
      <c r="E31" s="109">
        <v>7</v>
      </c>
      <c r="F31" s="205">
        <v>11</v>
      </c>
      <c r="G31" s="67">
        <f t="shared" si="0"/>
        <v>11</v>
      </c>
      <c r="H31" s="126" t="s">
        <v>49</v>
      </c>
      <c r="I31" s="125"/>
      <c r="J31" s="125"/>
      <c r="K31" s="125"/>
      <c r="L31" s="106">
        <f t="shared" ref="L31" si="36">SUM(I31:K31)*100/G31</f>
        <v>0</v>
      </c>
      <c r="M31" s="125"/>
      <c r="N31" s="125"/>
      <c r="O31" s="125"/>
      <c r="P31" s="106">
        <f t="shared" ref="P31" si="37">SUM(M31:O31)*100/G31</f>
        <v>0</v>
      </c>
      <c r="Q31" s="125"/>
      <c r="R31" s="125"/>
      <c r="S31" s="125">
        <v>8</v>
      </c>
      <c r="T31" s="106">
        <f t="shared" ref="T31" si="38">SUM(Q31:S31)*100/G31</f>
        <v>72.727272727272734</v>
      </c>
      <c r="U31" s="125">
        <v>3</v>
      </c>
      <c r="V31" s="125"/>
      <c r="W31" s="125"/>
      <c r="X31" s="106">
        <f>SUM(U31:W31)*100/G31</f>
        <v>27.272727272727273</v>
      </c>
      <c r="Y31" s="106">
        <f>(($I$12*I31)+($J$12*J31)+($K$12*K31)+($M$12*M31)+($N$12*N31)+($O$12*O31)+($Q$12*Q31)+($R$12*R31)+($S$12*S31)+($U$12*U31)+($V$12*V31)+($W$12*W31))/F31</f>
        <v>9.2727272727272734</v>
      </c>
      <c r="Z31" s="107">
        <f t="shared" ref="Z31" si="39">T31+X31</f>
        <v>100</v>
      </c>
    </row>
    <row r="32" spans="2:26" ht="16.5" customHeight="1" x14ac:dyDescent="0.25">
      <c r="B32" s="32">
        <v>6</v>
      </c>
      <c r="C32" s="40" t="s">
        <v>57</v>
      </c>
      <c r="D32" s="48" t="s">
        <v>19</v>
      </c>
      <c r="E32" s="39">
        <v>8</v>
      </c>
      <c r="F32" s="204">
        <v>12</v>
      </c>
      <c r="G32" s="4">
        <f t="shared" si="0"/>
        <v>12</v>
      </c>
      <c r="H32" s="33" t="s">
        <v>49</v>
      </c>
      <c r="I32" s="34"/>
      <c r="J32" s="34"/>
      <c r="K32" s="35"/>
      <c r="L32" s="55">
        <f t="shared" si="5"/>
        <v>0</v>
      </c>
      <c r="M32" s="34"/>
      <c r="N32" s="34"/>
      <c r="O32" s="237">
        <v>1</v>
      </c>
      <c r="P32" s="234">
        <f t="shared" si="1"/>
        <v>8.3333333333333339</v>
      </c>
      <c r="Q32" s="236">
        <v>3</v>
      </c>
      <c r="R32" s="236">
        <v>3</v>
      </c>
      <c r="S32" s="237">
        <v>4</v>
      </c>
      <c r="T32" s="234">
        <f t="shared" si="2"/>
        <v>83.333333333333329</v>
      </c>
      <c r="U32" s="236">
        <v>1</v>
      </c>
      <c r="V32" s="34"/>
      <c r="W32" s="35"/>
      <c r="X32" s="55">
        <f t="shared" si="3"/>
        <v>8.3333333333333339</v>
      </c>
      <c r="Y32" s="55">
        <f t="shared" si="17"/>
        <v>8.0833333333333339</v>
      </c>
      <c r="Z32" s="56">
        <f t="shared" si="4"/>
        <v>91.666666666666657</v>
      </c>
    </row>
    <row r="33" spans="2:27" x14ac:dyDescent="0.25">
      <c r="B33" s="5"/>
      <c r="C33" s="245" t="s">
        <v>57</v>
      </c>
      <c r="D33" s="246" t="s">
        <v>130</v>
      </c>
      <c r="E33" s="250">
        <v>9</v>
      </c>
      <c r="F33" s="248">
        <v>12</v>
      </c>
      <c r="G33" s="67">
        <f t="shared" si="0"/>
        <v>12</v>
      </c>
      <c r="H33" s="251" t="s">
        <v>49</v>
      </c>
      <c r="I33" s="258"/>
      <c r="J33" s="258"/>
      <c r="K33" s="257"/>
      <c r="L33" s="255">
        <f t="shared" si="5"/>
        <v>0</v>
      </c>
      <c r="M33" s="258"/>
      <c r="N33" s="258"/>
      <c r="O33" s="253"/>
      <c r="P33" s="254">
        <f t="shared" si="1"/>
        <v>0</v>
      </c>
      <c r="Q33" s="252">
        <v>1</v>
      </c>
      <c r="R33" s="252">
        <v>2</v>
      </c>
      <c r="S33" s="253">
        <v>2</v>
      </c>
      <c r="T33" s="254">
        <f t="shared" si="2"/>
        <v>41.666666666666664</v>
      </c>
      <c r="U33" s="252">
        <v>7</v>
      </c>
      <c r="V33" s="258"/>
      <c r="W33" s="257"/>
      <c r="X33" s="255">
        <f t="shared" si="3"/>
        <v>58.333333333333336</v>
      </c>
      <c r="Y33" s="255">
        <f t="shared" si="17"/>
        <v>9.25</v>
      </c>
      <c r="Z33" s="256">
        <f t="shared" si="4"/>
        <v>100</v>
      </c>
    </row>
    <row r="34" spans="2:27" x14ac:dyDescent="0.25">
      <c r="B34" s="20"/>
      <c r="C34" s="245" t="s">
        <v>57</v>
      </c>
      <c r="D34" s="246" t="s">
        <v>153</v>
      </c>
      <c r="E34" s="250">
        <v>10</v>
      </c>
      <c r="F34" s="248">
        <v>11</v>
      </c>
      <c r="G34" s="67">
        <f t="shared" ref="G34" si="40">I34+J34+K34+M34+N34+O34+Q34+R34+S34+U34+V34+W34</f>
        <v>11</v>
      </c>
      <c r="H34" s="251" t="s">
        <v>49</v>
      </c>
      <c r="I34" s="258"/>
      <c r="J34" s="258"/>
      <c r="K34" s="257"/>
      <c r="L34" s="255">
        <f t="shared" ref="L34" si="41">SUM(I34:K34)*100/F34</f>
        <v>0</v>
      </c>
      <c r="M34" s="258"/>
      <c r="N34" s="258"/>
      <c r="O34" s="253"/>
      <c r="P34" s="254">
        <f t="shared" ref="P34" si="42">SUM(M34:O34)*100/F34</f>
        <v>0</v>
      </c>
      <c r="Q34" s="252"/>
      <c r="R34" s="252">
        <v>1</v>
      </c>
      <c r="S34" s="253">
        <v>4</v>
      </c>
      <c r="T34" s="254">
        <f t="shared" ref="T34" si="43">SUM(Q34:S34)*100/F34</f>
        <v>45.454545454545453</v>
      </c>
      <c r="U34" s="252">
        <v>6</v>
      </c>
      <c r="V34" s="258"/>
      <c r="W34" s="257"/>
      <c r="X34" s="255">
        <f t="shared" ref="X34" si="44">SUM(U34:W34)*100/F34</f>
        <v>54.545454545454547</v>
      </c>
      <c r="Y34" s="255">
        <f t="shared" ref="Y34" si="45">(($I$12*I34)+($J$12*J34)+($K$12*K34)+($M$12*M34)+($N$12*N34)+($O$12*O34)+($Q$12*Q34)+($R$12*R34)+($S$12*S34)+($U$12*U34)+($V$12*V34)+($W$12*W34))/F34</f>
        <v>9.454545454545455</v>
      </c>
      <c r="Z34" s="256">
        <f t="shared" ref="Z34" si="46">T34+X34</f>
        <v>100</v>
      </c>
    </row>
    <row r="35" spans="2:27" x14ac:dyDescent="0.25">
      <c r="B35" s="20"/>
      <c r="C35" s="40"/>
      <c r="D35" s="40"/>
      <c r="E35" s="39"/>
      <c r="F35" s="204"/>
      <c r="G35" s="48"/>
      <c r="H35" s="33"/>
      <c r="I35" s="34"/>
      <c r="J35" s="34"/>
      <c r="K35" s="35"/>
      <c r="L35" s="55"/>
      <c r="M35" s="34"/>
      <c r="N35" s="34"/>
      <c r="O35" s="35"/>
      <c r="P35" s="55"/>
      <c r="Q35" s="34"/>
      <c r="R35" s="34"/>
      <c r="S35" s="35"/>
      <c r="T35" s="55"/>
      <c r="U35" s="34"/>
      <c r="V35" s="34"/>
      <c r="W35" s="35"/>
      <c r="X35" s="55"/>
      <c r="Y35" s="108">
        <f>Y34-Y33</f>
        <v>0.20454545454545503</v>
      </c>
      <c r="Z35" s="108">
        <f>Z34-Z33</f>
        <v>0</v>
      </c>
    </row>
    <row r="36" spans="2:27" x14ac:dyDescent="0.25">
      <c r="B36" s="20">
        <v>7</v>
      </c>
      <c r="C36" s="124" t="s">
        <v>57</v>
      </c>
      <c r="D36" s="98" t="s">
        <v>90</v>
      </c>
      <c r="E36" s="109">
        <v>8</v>
      </c>
      <c r="F36" s="205">
        <v>11</v>
      </c>
      <c r="G36" s="67">
        <f t="shared" si="0"/>
        <v>11</v>
      </c>
      <c r="H36" s="96" t="s">
        <v>49</v>
      </c>
      <c r="I36" s="125"/>
      <c r="J36" s="125"/>
      <c r="K36" s="125"/>
      <c r="L36" s="106">
        <f t="shared" ref="L36" si="47">SUM(I36:K36)*100/G36</f>
        <v>0</v>
      </c>
      <c r="M36" s="125"/>
      <c r="N36" s="125"/>
      <c r="O36" s="125"/>
      <c r="P36" s="106">
        <f t="shared" ref="P36" si="48">SUM(M36:O36)*100/G36</f>
        <v>0</v>
      </c>
      <c r="Q36" s="125">
        <v>3</v>
      </c>
      <c r="R36" s="125"/>
      <c r="S36" s="125">
        <v>2</v>
      </c>
      <c r="T36" s="106">
        <f t="shared" ref="T36" si="49">SUM(Q36:S36)*100/G36</f>
        <v>45.454545454545453</v>
      </c>
      <c r="U36" s="125">
        <v>6</v>
      </c>
      <c r="V36" s="125"/>
      <c r="W36" s="125"/>
      <c r="X36" s="106">
        <f>SUM(U36:W36)*100/G36</f>
        <v>54.545454545454547</v>
      </c>
      <c r="Y36" s="106">
        <f>(($I$12*I36)+($J$12*J36)+($K$12*K36)+($M$12*M36)+($N$12*N36)+($O$12*O36)+($Q$12*Q36)+($R$12*R36)+($S$12*S36)+($U$12*U36)+($V$12*V36)+($W$12*W36))/F36</f>
        <v>9</v>
      </c>
      <c r="Z36" s="107">
        <f t="shared" ref="Z36" si="50">T36+X36</f>
        <v>100</v>
      </c>
    </row>
    <row r="37" spans="2:27" x14ac:dyDescent="0.25">
      <c r="B37" s="20"/>
      <c r="C37" s="36" t="s">
        <v>57</v>
      </c>
      <c r="D37" s="48" t="s">
        <v>19</v>
      </c>
      <c r="E37" s="20">
        <v>9</v>
      </c>
      <c r="F37" s="206">
        <v>11</v>
      </c>
      <c r="G37" s="4">
        <f t="shared" si="0"/>
        <v>11</v>
      </c>
      <c r="H37" s="36" t="s">
        <v>49</v>
      </c>
      <c r="I37" s="37"/>
      <c r="J37" s="37"/>
      <c r="K37" s="37"/>
      <c r="L37" s="55">
        <f t="shared" si="5"/>
        <v>0</v>
      </c>
      <c r="M37" s="37"/>
      <c r="N37" s="37">
        <v>3</v>
      </c>
      <c r="O37" s="37">
        <v>1</v>
      </c>
      <c r="P37" s="55">
        <f t="shared" si="1"/>
        <v>36.363636363636367</v>
      </c>
      <c r="Q37" s="37"/>
      <c r="R37" s="37">
        <v>4</v>
      </c>
      <c r="S37" s="37">
        <v>1</v>
      </c>
      <c r="T37" s="55">
        <f t="shared" si="2"/>
        <v>45.454545454545453</v>
      </c>
      <c r="U37" s="37">
        <v>2</v>
      </c>
      <c r="V37" s="37"/>
      <c r="W37" s="37"/>
      <c r="X37" s="55">
        <f t="shared" si="3"/>
        <v>18.181818181818183</v>
      </c>
      <c r="Y37" s="55">
        <f t="shared" si="17"/>
        <v>7.4545454545454541</v>
      </c>
      <c r="Z37" s="56">
        <f t="shared" si="4"/>
        <v>63.63636363636364</v>
      </c>
    </row>
    <row r="38" spans="2:27" x14ac:dyDescent="0.25">
      <c r="B38" s="20"/>
      <c r="C38" s="259" t="s">
        <v>57</v>
      </c>
      <c r="D38" s="246" t="s">
        <v>130</v>
      </c>
      <c r="E38" s="260">
        <v>10</v>
      </c>
      <c r="F38" s="261">
        <v>10</v>
      </c>
      <c r="G38" s="67">
        <f t="shared" si="0"/>
        <v>10</v>
      </c>
      <c r="H38" s="259" t="s">
        <v>49</v>
      </c>
      <c r="I38" s="262"/>
      <c r="J38" s="262"/>
      <c r="K38" s="262"/>
      <c r="L38" s="255">
        <f t="shared" si="5"/>
        <v>0</v>
      </c>
      <c r="M38" s="262"/>
      <c r="N38" s="262"/>
      <c r="O38" s="262">
        <v>1</v>
      </c>
      <c r="P38" s="255">
        <f t="shared" si="1"/>
        <v>10</v>
      </c>
      <c r="Q38" s="262">
        <v>1</v>
      </c>
      <c r="R38" s="262"/>
      <c r="S38" s="262">
        <v>2</v>
      </c>
      <c r="T38" s="255">
        <f t="shared" si="2"/>
        <v>30</v>
      </c>
      <c r="U38" s="262">
        <v>6</v>
      </c>
      <c r="V38" s="262"/>
      <c r="W38" s="262"/>
      <c r="X38" s="255">
        <f t="shared" si="3"/>
        <v>60</v>
      </c>
      <c r="Y38" s="255">
        <f t="shared" si="17"/>
        <v>9.1</v>
      </c>
      <c r="Z38" s="256">
        <f t="shared" si="4"/>
        <v>90</v>
      </c>
    </row>
    <row r="39" spans="2:27" x14ac:dyDescent="0.25">
      <c r="B39" s="20"/>
      <c r="C39" s="259" t="s">
        <v>57</v>
      </c>
      <c r="D39" s="246" t="s">
        <v>153</v>
      </c>
      <c r="E39" s="260">
        <v>11</v>
      </c>
      <c r="F39" s="261">
        <v>10</v>
      </c>
      <c r="G39" s="67">
        <f t="shared" ref="G39" si="51">I39+J39+K39+M39+N39+O39+Q39+R39+S39+U39+V39+W39</f>
        <v>10</v>
      </c>
      <c r="H39" s="259" t="s">
        <v>49</v>
      </c>
      <c r="I39" s="262"/>
      <c r="J39" s="262"/>
      <c r="K39" s="262"/>
      <c r="L39" s="255">
        <f t="shared" ref="L39" si="52">SUM(I39:K39)*100/F39</f>
        <v>0</v>
      </c>
      <c r="M39" s="262">
        <v>1</v>
      </c>
      <c r="N39" s="262"/>
      <c r="O39" s="262">
        <v>1</v>
      </c>
      <c r="P39" s="255">
        <f t="shared" ref="P39" si="53">SUM(M39:O39)*100/F39</f>
        <v>20</v>
      </c>
      <c r="Q39" s="262">
        <v>1</v>
      </c>
      <c r="R39" s="262"/>
      <c r="S39" s="262">
        <v>4</v>
      </c>
      <c r="T39" s="255">
        <f t="shared" ref="T39" si="54">SUM(Q39:S39)*100/F39</f>
        <v>50</v>
      </c>
      <c r="U39" s="262">
        <v>3</v>
      </c>
      <c r="V39" s="262"/>
      <c r="W39" s="262"/>
      <c r="X39" s="255">
        <f t="shared" ref="X39" si="55">SUM(U39:W39)*100/F39</f>
        <v>30</v>
      </c>
      <c r="Y39" s="255">
        <f t="shared" ref="Y39" si="56">(($I$12*I39)+($J$12*J39)+($K$12*K39)+($M$12*M39)+($N$12*N39)+($O$12*O39)+($Q$12*Q39)+($R$12*R39)+($S$12*S39)+($U$12*U39)+($V$12*V39)+($W$12*W39))/F39</f>
        <v>8.3000000000000007</v>
      </c>
      <c r="Z39" s="256">
        <f t="shared" ref="Z39" si="57">T39+X39</f>
        <v>80</v>
      </c>
    </row>
    <row r="40" spans="2:27" x14ac:dyDescent="0.25">
      <c r="B40" s="20">
        <v>8</v>
      </c>
      <c r="C40" s="36"/>
      <c r="D40" s="36"/>
      <c r="E40" s="20"/>
      <c r="F40" s="20"/>
      <c r="G40" s="48"/>
      <c r="H40" s="36"/>
      <c r="I40" s="37"/>
      <c r="J40" s="37"/>
      <c r="K40" s="37"/>
      <c r="L40" s="55"/>
      <c r="M40" s="37"/>
      <c r="N40" s="37"/>
      <c r="O40" s="37"/>
      <c r="P40" s="55"/>
      <c r="Q40" s="37"/>
      <c r="R40" s="37"/>
      <c r="S40" s="37"/>
      <c r="T40" s="55"/>
      <c r="U40" s="37"/>
      <c r="V40" s="37"/>
      <c r="W40" s="37"/>
      <c r="X40" s="55"/>
      <c r="Y40" s="108">
        <f>Y39-Y38</f>
        <v>-0.79999999999999893</v>
      </c>
      <c r="Z40" s="108">
        <f>Z39-Z38</f>
        <v>-10</v>
      </c>
    </row>
    <row r="41" spans="2:27" x14ac:dyDescent="0.25">
      <c r="B41" s="5"/>
      <c r="C41" s="124" t="s">
        <v>57</v>
      </c>
      <c r="D41" s="98" t="s">
        <v>90</v>
      </c>
      <c r="E41" s="109">
        <v>9</v>
      </c>
      <c r="F41" s="100">
        <v>13</v>
      </c>
      <c r="G41" s="67">
        <f t="shared" si="0"/>
        <v>13</v>
      </c>
      <c r="H41" s="96" t="s">
        <v>49</v>
      </c>
      <c r="I41" s="125">
        <v>1</v>
      </c>
      <c r="J41" s="125">
        <v>5</v>
      </c>
      <c r="K41" s="125">
        <v>1</v>
      </c>
      <c r="L41" s="106">
        <f t="shared" ref="L41" si="58">SUM(I41:K41)*100/G41</f>
        <v>53.846153846153847</v>
      </c>
      <c r="M41" s="125"/>
      <c r="N41" s="125">
        <v>1</v>
      </c>
      <c r="O41" s="125"/>
      <c r="P41" s="106">
        <f t="shared" ref="P41" si="59">SUM(M41:O41)*100/G41</f>
        <v>7.6923076923076925</v>
      </c>
      <c r="Q41" s="125"/>
      <c r="R41" s="125"/>
      <c r="S41" s="125">
        <v>2</v>
      </c>
      <c r="T41" s="106">
        <f t="shared" ref="T41" si="60">SUM(Q41:S41)*100/G41</f>
        <v>15.384615384615385</v>
      </c>
      <c r="U41" s="125">
        <v>3</v>
      </c>
      <c r="V41" s="125"/>
      <c r="W41" s="125"/>
      <c r="X41" s="106">
        <f>SUM(U41:W41)*100/G41</f>
        <v>23.076923076923077</v>
      </c>
      <c r="Y41" s="106">
        <f>(($I$12*I41)+($J$12*J41)+($K$12*K41)+($M$12*M41)+($N$12*N41)+($O$12*O41)+($Q$12*Q41)+($R$12*R41)+($S$12*S41)+($U$12*U41)+($V$12*V41)+($W$12*W41))/F41</f>
        <v>5.1538461538461542</v>
      </c>
      <c r="Z41" s="107">
        <f t="shared" ref="Z41" si="61">T41+X41</f>
        <v>38.46153846153846</v>
      </c>
    </row>
    <row r="42" spans="2:27" x14ac:dyDescent="0.25">
      <c r="B42" s="5"/>
      <c r="C42" s="6" t="s">
        <v>57</v>
      </c>
      <c r="D42" s="48" t="s">
        <v>19</v>
      </c>
      <c r="E42" s="20">
        <v>10</v>
      </c>
      <c r="F42" s="20">
        <v>8</v>
      </c>
      <c r="G42" s="4">
        <f t="shared" si="0"/>
        <v>8</v>
      </c>
      <c r="H42" s="6" t="s">
        <v>49</v>
      </c>
      <c r="I42" s="37"/>
      <c r="J42" s="37">
        <v>4</v>
      </c>
      <c r="K42" s="37">
        <v>1</v>
      </c>
      <c r="L42" s="55">
        <f t="shared" si="5"/>
        <v>62.5</v>
      </c>
      <c r="M42" s="37"/>
      <c r="N42" s="37"/>
      <c r="O42" s="37"/>
      <c r="P42" s="55">
        <f t="shared" si="1"/>
        <v>0</v>
      </c>
      <c r="Q42" s="37"/>
      <c r="R42" s="37"/>
      <c r="S42" s="37"/>
      <c r="T42" s="55">
        <f t="shared" si="2"/>
        <v>0</v>
      </c>
      <c r="U42" s="8">
        <v>3</v>
      </c>
      <c r="V42" s="8"/>
      <c r="W42" s="8"/>
      <c r="X42" s="55">
        <f t="shared" si="3"/>
        <v>37.5</v>
      </c>
      <c r="Y42" s="55">
        <f t="shared" si="17"/>
        <v>5.125</v>
      </c>
      <c r="Z42" s="56">
        <f t="shared" si="4"/>
        <v>37.5</v>
      </c>
    </row>
    <row r="43" spans="2:27" x14ac:dyDescent="0.25">
      <c r="B43" s="5">
        <v>9</v>
      </c>
      <c r="C43" s="263" t="s">
        <v>57</v>
      </c>
      <c r="D43" s="246" t="s">
        <v>130</v>
      </c>
      <c r="E43" s="260">
        <v>11</v>
      </c>
      <c r="F43" s="260">
        <v>7</v>
      </c>
      <c r="G43" s="67">
        <f t="shared" si="0"/>
        <v>7</v>
      </c>
      <c r="H43" s="263" t="s">
        <v>49</v>
      </c>
      <c r="I43" s="262"/>
      <c r="J43" s="262">
        <v>3</v>
      </c>
      <c r="K43" s="262">
        <v>2</v>
      </c>
      <c r="L43" s="255">
        <f t="shared" si="5"/>
        <v>71.428571428571431</v>
      </c>
      <c r="M43" s="262"/>
      <c r="N43" s="262"/>
      <c r="O43" s="262"/>
      <c r="P43" s="255">
        <f t="shared" si="1"/>
        <v>0</v>
      </c>
      <c r="Q43" s="262"/>
      <c r="R43" s="262"/>
      <c r="S43" s="262">
        <v>2</v>
      </c>
      <c r="T43" s="255">
        <f t="shared" si="2"/>
        <v>28.571428571428573</v>
      </c>
      <c r="U43" s="264"/>
      <c r="V43" s="264"/>
      <c r="W43" s="264"/>
      <c r="X43" s="255">
        <f t="shared" si="3"/>
        <v>0</v>
      </c>
      <c r="Y43" s="255">
        <f t="shared" si="17"/>
        <v>4.2857142857142856</v>
      </c>
      <c r="Z43" s="256">
        <f t="shared" si="4"/>
        <v>28.571428571428573</v>
      </c>
    </row>
    <row r="44" spans="2:27" x14ac:dyDescent="0.25">
      <c r="B44" s="5"/>
      <c r="C44" s="6"/>
      <c r="D44" s="36"/>
      <c r="E44" s="20"/>
      <c r="F44" s="20"/>
      <c r="G44" s="48"/>
      <c r="H44" s="6"/>
      <c r="I44" s="37"/>
      <c r="J44" s="37"/>
      <c r="K44" s="37"/>
      <c r="L44" s="55"/>
      <c r="M44" s="37"/>
      <c r="N44" s="37"/>
      <c r="O44" s="37"/>
      <c r="P44" s="55"/>
      <c r="Q44" s="37"/>
      <c r="R44" s="37"/>
      <c r="S44" s="37"/>
      <c r="T44" s="55"/>
      <c r="U44" s="8"/>
      <c r="V44" s="8"/>
      <c r="W44" s="8"/>
      <c r="X44" s="55"/>
      <c r="Y44" s="108">
        <f>Y43-Y42</f>
        <v>-0.83928571428571441</v>
      </c>
      <c r="Z44" s="108">
        <f>Z43-Z42</f>
        <v>-8.928571428571427</v>
      </c>
    </row>
    <row r="45" spans="2:27" x14ac:dyDescent="0.25">
      <c r="B45" s="5"/>
      <c r="C45" s="124" t="s">
        <v>57</v>
      </c>
      <c r="D45" s="98" t="s">
        <v>90</v>
      </c>
      <c r="E45" s="109">
        <v>10</v>
      </c>
      <c r="F45" s="109">
        <v>14</v>
      </c>
      <c r="G45" s="67">
        <f t="shared" si="0"/>
        <v>14</v>
      </c>
      <c r="H45" s="117" t="s">
        <v>49</v>
      </c>
      <c r="I45" s="125"/>
      <c r="J45" s="125">
        <v>1</v>
      </c>
      <c r="K45" s="125"/>
      <c r="L45" s="106">
        <f t="shared" ref="L45" si="62">SUM(I45:K45)*100/G45</f>
        <v>7.1428571428571432</v>
      </c>
      <c r="M45" s="125">
        <v>1</v>
      </c>
      <c r="N45" s="125">
        <v>2</v>
      </c>
      <c r="O45" s="125">
        <v>2</v>
      </c>
      <c r="P45" s="106">
        <f t="shared" ref="P45" si="63">SUM(M45:O45)*100/G45</f>
        <v>35.714285714285715</v>
      </c>
      <c r="Q45" s="125">
        <v>1</v>
      </c>
      <c r="R45" s="125">
        <v>2</v>
      </c>
      <c r="S45" s="125">
        <v>3</v>
      </c>
      <c r="T45" s="106">
        <f t="shared" ref="T45" si="64">SUM(Q45:S45)*100/G45</f>
        <v>42.857142857142854</v>
      </c>
      <c r="U45" s="127">
        <v>2</v>
      </c>
      <c r="V45" s="127"/>
      <c r="W45" s="127"/>
      <c r="X45" s="106">
        <f>SUM(U45:W45)*100/G45</f>
        <v>14.285714285714286</v>
      </c>
      <c r="Y45" s="106">
        <f>(($I$12*I45)+($J$12*J45)+($K$12*K45)+($M$12*M45)+($N$12*N45)+($O$12*O45)+($Q$12*Q45)+($R$12*R45)+($S$12*S45)+($U$12*U45)+($V$12*V45)+($W$12*W45))/F45</f>
        <v>7</v>
      </c>
      <c r="Z45" s="107">
        <f t="shared" ref="Z45" si="65">T45+X45</f>
        <v>57.142857142857139</v>
      </c>
    </row>
    <row r="46" spans="2:27" x14ac:dyDescent="0.25">
      <c r="B46" s="5"/>
      <c r="C46" s="6" t="s">
        <v>57</v>
      </c>
      <c r="D46" s="48" t="s">
        <v>19</v>
      </c>
      <c r="E46" s="5">
        <v>11</v>
      </c>
      <c r="F46" s="5">
        <v>12</v>
      </c>
      <c r="G46" s="4">
        <f t="shared" si="0"/>
        <v>12</v>
      </c>
      <c r="H46" s="6" t="s">
        <v>49</v>
      </c>
      <c r="I46" s="37"/>
      <c r="J46" s="37"/>
      <c r="K46" s="37"/>
      <c r="L46" s="55">
        <f t="shared" si="5"/>
        <v>0</v>
      </c>
      <c r="M46" s="37"/>
      <c r="N46" s="37">
        <v>3</v>
      </c>
      <c r="O46" s="37">
        <v>2</v>
      </c>
      <c r="P46" s="55">
        <f t="shared" si="1"/>
        <v>41.666666666666664</v>
      </c>
      <c r="Q46" s="37"/>
      <c r="R46" s="37">
        <v>2</v>
      </c>
      <c r="S46" s="37">
        <v>2</v>
      </c>
      <c r="T46" s="55">
        <f t="shared" si="2"/>
        <v>33.333333333333336</v>
      </c>
      <c r="U46" s="8">
        <v>3</v>
      </c>
      <c r="V46" s="8"/>
      <c r="W46" s="8"/>
      <c r="X46" s="55">
        <f t="shared" si="3"/>
        <v>25</v>
      </c>
      <c r="Y46" s="55">
        <f t="shared" si="17"/>
        <v>7.583333333333333</v>
      </c>
      <c r="Z46" s="56">
        <f t="shared" si="4"/>
        <v>58.333333333333336</v>
      </c>
    </row>
    <row r="47" spans="2:27" x14ac:dyDescent="0.25">
      <c r="B47" s="5"/>
      <c r="C47" s="6"/>
      <c r="D47" s="6"/>
      <c r="E47" s="5"/>
      <c r="F47" s="5"/>
      <c r="G47" s="48"/>
      <c r="H47" s="6"/>
      <c r="I47" s="37"/>
      <c r="J47" s="37"/>
      <c r="K47" s="37"/>
      <c r="L47" s="55"/>
      <c r="M47" s="37"/>
      <c r="N47" s="37"/>
      <c r="O47" s="37"/>
      <c r="P47" s="55"/>
      <c r="Q47" s="37"/>
      <c r="R47" s="37"/>
      <c r="S47" s="37"/>
      <c r="T47" s="55"/>
      <c r="U47" s="8"/>
      <c r="V47" s="8"/>
      <c r="W47" s="8"/>
      <c r="X47" s="55"/>
      <c r="Y47" s="108">
        <f>Y46-Y45</f>
        <v>0.58333333333333304</v>
      </c>
      <c r="Z47" s="108">
        <f>Z46-Z45</f>
        <v>1.1904761904761969</v>
      </c>
    </row>
    <row r="48" spans="2:27" x14ac:dyDescent="0.25">
      <c r="B48" s="5"/>
      <c r="C48" s="124" t="s">
        <v>57</v>
      </c>
      <c r="D48" s="98" t="s">
        <v>90</v>
      </c>
      <c r="E48" s="100">
        <v>11</v>
      </c>
      <c r="F48" s="100">
        <v>13</v>
      </c>
      <c r="G48" s="67">
        <f t="shared" si="0"/>
        <v>13</v>
      </c>
      <c r="H48" s="104" t="s">
        <v>49</v>
      </c>
      <c r="I48" s="102"/>
      <c r="J48" s="102">
        <v>1</v>
      </c>
      <c r="K48" s="102"/>
      <c r="L48" s="111">
        <f t="shared" ref="L48" si="66">SUM(I48:K48)*100/G48</f>
        <v>7.6923076923076925</v>
      </c>
      <c r="M48" s="102"/>
      <c r="N48" s="102"/>
      <c r="O48" s="102">
        <v>2</v>
      </c>
      <c r="P48" s="111">
        <f t="shared" ref="P48" si="67">SUM(M48:O48)*100/G48</f>
        <v>15.384615384615385</v>
      </c>
      <c r="Q48" s="102"/>
      <c r="R48" s="102">
        <v>3</v>
      </c>
      <c r="S48" s="102">
        <v>4</v>
      </c>
      <c r="T48" s="111">
        <f t="shared" ref="T48" si="68">SUM(Q48:S48)*100/G48</f>
        <v>53.846153846153847</v>
      </c>
      <c r="U48" s="105">
        <v>3</v>
      </c>
      <c r="V48" s="105"/>
      <c r="W48" s="105"/>
      <c r="X48" s="111">
        <f>SUM(U48:W48)*100/G48</f>
        <v>23.076923076923077</v>
      </c>
      <c r="Y48" s="106">
        <f>(($I$12*I48)+($J$12*J48)+($K$12*K48)+($M$12*M48)+($N$12*N48)+($O$12*O48)+($Q$12*Q48)+($R$12*R48)+($S$12*S48)+($U$12*U48)+($V$12*V48)+($W$12*W48))/F48</f>
        <v>8</v>
      </c>
      <c r="Z48" s="107">
        <f t="shared" ref="Z48" si="69">T48+X48</f>
        <v>76.92307692307692</v>
      </c>
      <c r="AA48" s="12"/>
    </row>
    <row r="49" spans="2:27" x14ac:dyDescent="0.25">
      <c r="B49" s="5"/>
      <c r="C49" s="6"/>
      <c r="D49" s="48"/>
      <c r="E49" s="5"/>
      <c r="F49" s="5"/>
      <c r="G49" s="48"/>
      <c r="H49" s="6"/>
      <c r="I49" s="37"/>
      <c r="J49" s="37"/>
      <c r="K49" s="37"/>
      <c r="L49" s="55"/>
      <c r="M49" s="37"/>
      <c r="N49" s="37"/>
      <c r="O49" s="37"/>
      <c r="P49" s="55"/>
      <c r="Q49" s="37"/>
      <c r="R49" s="37"/>
      <c r="S49" s="37"/>
      <c r="T49" s="55"/>
      <c r="U49" s="8"/>
      <c r="V49" s="8"/>
      <c r="W49" s="8"/>
      <c r="X49" s="55"/>
      <c r="Y49" s="55"/>
      <c r="Z49" s="56"/>
      <c r="AA49" s="12"/>
    </row>
    <row r="50" spans="2:27" x14ac:dyDescent="0.25">
      <c r="B50" s="5"/>
      <c r="C50" s="6"/>
      <c r="D50" s="182" t="s">
        <v>90</v>
      </c>
      <c r="E50" s="5"/>
      <c r="F50" s="5"/>
      <c r="G50" s="48"/>
      <c r="H50" s="117" t="s">
        <v>49</v>
      </c>
      <c r="I50" s="37"/>
      <c r="J50" s="37"/>
      <c r="K50" s="37"/>
      <c r="L50" s="55"/>
      <c r="M50" s="37"/>
      <c r="N50" s="37"/>
      <c r="O50" s="37"/>
      <c r="P50" s="55"/>
      <c r="Q50" s="37"/>
      <c r="R50" s="37"/>
      <c r="S50" s="37"/>
      <c r="T50" s="55"/>
      <c r="U50" s="8"/>
      <c r="V50" s="8"/>
      <c r="W50" s="8"/>
      <c r="X50" s="55"/>
      <c r="Y50" s="106">
        <f>AVERAGE(Y48,Y45,Y41,Y36,Y31,Y26,Y21)</f>
        <v>7.6557442557442545</v>
      </c>
      <c r="Z50" s="106">
        <f>AVERAGE(Z48,Z45,Z41,Z36,Z31,Z26,Z21)</f>
        <v>72.092669235526373</v>
      </c>
      <c r="AA50" s="12"/>
    </row>
    <row r="51" spans="2:27" x14ac:dyDescent="0.25">
      <c r="B51" s="5"/>
      <c r="C51" s="6"/>
      <c r="D51" s="5" t="s">
        <v>19</v>
      </c>
      <c r="E51" s="5"/>
      <c r="F51" s="5"/>
      <c r="G51" s="48"/>
      <c r="H51" s="6" t="s">
        <v>49</v>
      </c>
      <c r="I51" s="37"/>
      <c r="J51" s="37"/>
      <c r="K51" s="37"/>
      <c r="L51" s="55"/>
      <c r="M51" s="37"/>
      <c r="N51" s="37"/>
      <c r="O51" s="37"/>
      <c r="P51" s="55"/>
      <c r="Q51" s="37"/>
      <c r="R51" s="37"/>
      <c r="S51" s="37"/>
      <c r="T51" s="55"/>
      <c r="U51" s="8"/>
      <c r="V51" s="8"/>
      <c r="W51" s="8"/>
      <c r="X51" s="55"/>
      <c r="Y51" s="55">
        <f>AVERAGE(Y46,Y42,Y37,Y32,Y27,Y22,Y17)</f>
        <v>7.2984384662956092</v>
      </c>
      <c r="Z51" s="55">
        <f>AVERAGE(Z46,Z42,Z37,Z32,Z27,Z22,Z17)</f>
        <v>69.958256029684605</v>
      </c>
      <c r="AA51" s="12"/>
    </row>
    <row r="52" spans="2:27" x14ac:dyDescent="0.25">
      <c r="B52" s="5"/>
      <c r="C52" s="6"/>
      <c r="D52" s="269" t="s">
        <v>130</v>
      </c>
      <c r="E52" s="5"/>
      <c r="F52" s="5"/>
      <c r="G52" s="48"/>
      <c r="H52" s="263" t="s">
        <v>49</v>
      </c>
      <c r="I52" s="37"/>
      <c r="J52" s="37"/>
      <c r="K52" s="37"/>
      <c r="L52" s="55"/>
      <c r="M52" s="37"/>
      <c r="N52" s="37"/>
      <c r="O52" s="37"/>
      <c r="P52" s="55"/>
      <c r="Q52" s="37"/>
      <c r="R52" s="37"/>
      <c r="S52" s="37"/>
      <c r="T52" s="55"/>
      <c r="U52" s="8"/>
      <c r="V52" s="8"/>
      <c r="W52" s="8"/>
      <c r="X52" s="55"/>
      <c r="Y52" s="255">
        <f>AVERAGE(Y43,Y38,Y33,Y28,Y23,Y18,Y14)</f>
        <v>7.7276710684273713</v>
      </c>
      <c r="Z52" s="255">
        <f>AVERAGE(Z43,Z38,Z33,Z28,Z23,Z18,Z14)</f>
        <v>76.914765906362547</v>
      </c>
      <c r="AA52" s="12"/>
    </row>
    <row r="53" spans="2:27" x14ac:dyDescent="0.25">
      <c r="B53" s="5"/>
      <c r="C53" s="6"/>
      <c r="D53" s="269" t="s">
        <v>153</v>
      </c>
      <c r="E53" s="5"/>
      <c r="F53" s="5"/>
      <c r="G53" s="48"/>
      <c r="H53" s="263" t="s">
        <v>49</v>
      </c>
      <c r="I53" s="37"/>
      <c r="J53" s="37"/>
      <c r="K53" s="37"/>
      <c r="L53" s="55"/>
      <c r="M53" s="37"/>
      <c r="N53" s="37"/>
      <c r="O53" s="37"/>
      <c r="P53" s="55"/>
      <c r="Q53" s="37"/>
      <c r="R53" s="37"/>
      <c r="S53" s="37"/>
      <c r="T53" s="55"/>
      <c r="U53" s="8"/>
      <c r="V53" s="8"/>
      <c r="W53" s="8"/>
      <c r="X53" s="55"/>
      <c r="Y53" s="255">
        <f>AVERAGE(Y39,Y34,Y29,Y24,Y19,Y15,Y13)</f>
        <v>7.9690166975881258</v>
      </c>
      <c r="Z53" s="255">
        <f>AVERAGE(Z39,Z34,Z29,Z24,Z19,Z15,Z13)</f>
        <v>80.408163265306129</v>
      </c>
      <c r="AA53" s="12"/>
    </row>
    <row r="54" spans="2:27" x14ac:dyDescent="0.25">
      <c r="B54" s="5"/>
      <c r="C54" s="6"/>
      <c r="D54" s="6"/>
      <c r="E54" s="21"/>
      <c r="F54" s="31"/>
      <c r="G54" s="63"/>
      <c r="H54" s="52"/>
      <c r="I54" s="13"/>
      <c r="J54" s="13"/>
      <c r="K54" s="13"/>
      <c r="L54" s="37"/>
      <c r="M54" s="13"/>
      <c r="N54" s="13"/>
      <c r="O54" s="13"/>
      <c r="P54" s="37"/>
      <c r="Q54" s="13"/>
      <c r="R54" s="13"/>
      <c r="S54" s="13"/>
      <c r="T54" s="37"/>
      <c r="U54" s="13"/>
      <c r="V54" s="13"/>
      <c r="W54" s="13"/>
      <c r="X54" s="50"/>
      <c r="Y54" s="108">
        <f>Y53-Y52</f>
        <v>0.24134562916075453</v>
      </c>
      <c r="Z54" s="108">
        <f>Z53-Z52</f>
        <v>3.4933973589435823</v>
      </c>
      <c r="AA54" s="12"/>
    </row>
    <row r="55" spans="2:27" x14ac:dyDescent="0.25">
      <c r="B55" s="5"/>
      <c r="C55" s="130" t="s">
        <v>62</v>
      </c>
      <c r="D55" s="98" t="s">
        <v>90</v>
      </c>
      <c r="E55" s="128">
        <v>2</v>
      </c>
      <c r="F55" s="128">
        <v>10</v>
      </c>
      <c r="G55" s="67">
        <f t="shared" si="0"/>
        <v>10</v>
      </c>
      <c r="H55" s="132" t="s">
        <v>50</v>
      </c>
      <c r="I55" s="133"/>
      <c r="J55" s="134"/>
      <c r="K55" s="134"/>
      <c r="L55" s="139">
        <f t="shared" ref="L55" si="70">SUM(I55:K55)*100/G55</f>
        <v>0</v>
      </c>
      <c r="M55" s="134"/>
      <c r="N55" s="134"/>
      <c r="O55" s="134"/>
      <c r="P55" s="139">
        <f t="shared" ref="P55" si="71">SUM(M55:O55)*100/G55</f>
        <v>0</v>
      </c>
      <c r="Q55" s="134"/>
      <c r="R55" s="134"/>
      <c r="S55" s="134">
        <v>1</v>
      </c>
      <c r="T55" s="139">
        <f>SUM(Q55:S55)*100/G55</f>
        <v>10</v>
      </c>
      <c r="U55" s="134">
        <v>8</v>
      </c>
      <c r="V55" s="134">
        <v>1</v>
      </c>
      <c r="W55" s="134"/>
      <c r="X55" s="119">
        <f>SUM(U55:W55)*100/G55</f>
        <v>90</v>
      </c>
      <c r="Y55" s="106">
        <f>(($I$12*I55)+($J$12*J55)+($K$12*K55)+($M$12*M55)+($N$12*N55)+($O$12*O55)+($Q$12*Q55)+($R$12*R55)+($S$12*S55)+($U$12*U55)+($V$12*V55)+($W$12*W55))/F55</f>
        <v>10</v>
      </c>
      <c r="Z55" s="107">
        <f>T55+X55</f>
        <v>100</v>
      </c>
      <c r="AA55" s="12"/>
    </row>
    <row r="56" spans="2:27" ht="15.75" customHeight="1" x14ac:dyDescent="0.25">
      <c r="B56" s="5"/>
      <c r="C56" s="130" t="s">
        <v>62</v>
      </c>
      <c r="D56" s="98" t="s">
        <v>90</v>
      </c>
      <c r="E56" s="128">
        <v>3</v>
      </c>
      <c r="F56" s="128">
        <v>18</v>
      </c>
      <c r="G56" s="67">
        <f t="shared" si="0"/>
        <v>18</v>
      </c>
      <c r="H56" s="132" t="s">
        <v>50</v>
      </c>
      <c r="I56" s="133"/>
      <c r="J56" s="134"/>
      <c r="K56" s="134"/>
      <c r="L56" s="139">
        <f t="shared" ref="L56:L62" si="72">SUM(I56:K56)*100/G56</f>
        <v>0</v>
      </c>
      <c r="M56" s="134"/>
      <c r="N56" s="134"/>
      <c r="O56" s="134"/>
      <c r="P56" s="139">
        <f t="shared" ref="P56:P62" si="73">SUM(M56:O56)*100/G56</f>
        <v>0</v>
      </c>
      <c r="Q56" s="134">
        <v>2</v>
      </c>
      <c r="R56" s="134">
        <v>2</v>
      </c>
      <c r="S56" s="134">
        <v>1</v>
      </c>
      <c r="T56" s="139">
        <f>SUM(Q56:S56)*100/G56</f>
        <v>27.777777777777779</v>
      </c>
      <c r="U56" s="134">
        <v>7</v>
      </c>
      <c r="V56" s="134">
        <v>6</v>
      </c>
      <c r="W56" s="134"/>
      <c r="X56" s="119">
        <f>SUM(U56:W56)*100/G56</f>
        <v>72.222222222222229</v>
      </c>
      <c r="Y56" s="106">
        <f>(($I$12*I56)+($J$12*J56)+($K$12*K56)+($M$12*M56)+($N$12*N56)+($O$12*O56)+($Q$12*Q56)+($R$12*R56)+($S$12*S56)+($U$12*U56)+($V$12*V56)+($W$12*W56))/F56</f>
        <v>9.7222222222222214</v>
      </c>
      <c r="Z56" s="107">
        <f>T56+X56</f>
        <v>100</v>
      </c>
    </row>
    <row r="57" spans="2:27" ht="15.75" customHeight="1" x14ac:dyDescent="0.25">
      <c r="B57" s="5"/>
      <c r="C57" s="131" t="s">
        <v>119</v>
      </c>
      <c r="D57" s="98" t="s">
        <v>90</v>
      </c>
      <c r="E57" s="129">
        <v>4</v>
      </c>
      <c r="F57" s="129">
        <v>14</v>
      </c>
      <c r="G57" s="67">
        <f t="shared" si="0"/>
        <v>14</v>
      </c>
      <c r="H57" s="132" t="s">
        <v>50</v>
      </c>
      <c r="I57" s="135"/>
      <c r="J57" s="135"/>
      <c r="K57" s="135"/>
      <c r="L57" s="111">
        <f t="shared" si="72"/>
        <v>0</v>
      </c>
      <c r="M57" s="135"/>
      <c r="N57" s="135">
        <v>2</v>
      </c>
      <c r="O57" s="135">
        <v>3</v>
      </c>
      <c r="P57" s="111">
        <f t="shared" si="73"/>
        <v>35.714285714285715</v>
      </c>
      <c r="Q57" s="135"/>
      <c r="R57" s="135">
        <v>2</v>
      </c>
      <c r="S57" s="135">
        <v>2</v>
      </c>
      <c r="T57" s="111">
        <f t="shared" ref="T57:T62" si="74">SUM(Q57:S57)*100/G57</f>
        <v>28.571428571428573</v>
      </c>
      <c r="U57" s="135">
        <v>5</v>
      </c>
      <c r="V57" s="135"/>
      <c r="W57" s="135"/>
      <c r="X57" s="111">
        <f t="shared" ref="X57:X62" si="75">SUM(U57:W57)*100/G57</f>
        <v>35.714285714285715</v>
      </c>
      <c r="Y57" s="106">
        <f t="shared" ref="Y57:Y62" si="76">(($I$12*I57)+($J$12*J57)+($K$12*K57)+($M$12*M57)+($N$12*N57)+($O$12*O57)+($Q$12*Q57)+($R$12*R57)+($S$12*S57)+($U$12*U57)+($V$12*V57)+($W$12*W57))/F57</f>
        <v>8</v>
      </c>
      <c r="Z57" s="107">
        <f t="shared" ref="Z57:Z62" si="77">T57+X57</f>
        <v>64.285714285714292</v>
      </c>
    </row>
    <row r="58" spans="2:27" ht="15.75" customHeight="1" x14ac:dyDescent="0.25">
      <c r="B58" s="5"/>
      <c r="C58" s="24" t="s">
        <v>59</v>
      </c>
      <c r="D58" s="48" t="s">
        <v>19</v>
      </c>
      <c r="E58" s="25">
        <v>5</v>
      </c>
      <c r="F58" s="25">
        <v>14</v>
      </c>
      <c r="G58" s="67">
        <f t="shared" ref="G58" si="78">I58+J58+K58+M58+N58+O58+Q58+R58+S58+U58+V58+W58</f>
        <v>14</v>
      </c>
      <c r="H58" s="38" t="s">
        <v>50</v>
      </c>
      <c r="I58" s="8"/>
      <c r="J58" s="8"/>
      <c r="K58" s="8">
        <v>3</v>
      </c>
      <c r="L58" s="55">
        <f t="shared" ref="L58" si="79">SUM(I58:K58)*100/F58</f>
        <v>21.428571428571427</v>
      </c>
      <c r="M58" s="8"/>
      <c r="N58" s="8">
        <v>1</v>
      </c>
      <c r="O58" s="8">
        <v>3</v>
      </c>
      <c r="P58" s="55">
        <f t="shared" ref="P58" si="80">SUM(M58:O58)*100/F58</f>
        <v>28.571428571428573</v>
      </c>
      <c r="Q58" s="8">
        <v>2</v>
      </c>
      <c r="R58" s="8">
        <v>1</v>
      </c>
      <c r="S58" s="8">
        <v>2</v>
      </c>
      <c r="T58" s="55">
        <f t="shared" ref="T58" si="81">SUM(Q58:S58)*100/F58</f>
        <v>35.714285714285715</v>
      </c>
      <c r="U58" s="8">
        <v>1</v>
      </c>
      <c r="V58" s="8">
        <v>1</v>
      </c>
      <c r="W58" s="8"/>
      <c r="X58" s="55">
        <f t="shared" ref="X58" si="82">SUM(U58:W58)*100/F58</f>
        <v>14.285714285714286</v>
      </c>
      <c r="Y58" s="55">
        <f t="shared" si="76"/>
        <v>6.6428571428571432</v>
      </c>
      <c r="Z58" s="56">
        <f t="shared" si="77"/>
        <v>50</v>
      </c>
    </row>
    <row r="59" spans="2:27" ht="15.75" customHeight="1" x14ac:dyDescent="0.25">
      <c r="B59" s="5"/>
      <c r="C59" s="24"/>
      <c r="D59" s="48"/>
      <c r="E59" s="25"/>
      <c r="F59" s="25"/>
      <c r="G59" s="48"/>
      <c r="H59" s="38"/>
      <c r="I59" s="8"/>
      <c r="J59" s="8"/>
      <c r="K59" s="8"/>
      <c r="L59" s="55"/>
      <c r="M59" s="8"/>
      <c r="N59" s="8"/>
      <c r="O59" s="8"/>
      <c r="P59" s="55"/>
      <c r="Q59" s="8"/>
      <c r="R59" s="8"/>
      <c r="S59" s="8"/>
      <c r="T59" s="55"/>
      <c r="U59" s="8"/>
      <c r="V59" s="8"/>
      <c r="W59" s="8"/>
      <c r="X59" s="55"/>
      <c r="Y59" s="108">
        <f>Y58-Y57</f>
        <v>-1.3571428571428568</v>
      </c>
      <c r="Z59" s="108">
        <f>Z58-Z57</f>
        <v>-14.285714285714292</v>
      </c>
    </row>
    <row r="60" spans="2:27" ht="15.75" customHeight="1" x14ac:dyDescent="0.25">
      <c r="B60" s="5"/>
      <c r="C60" s="272" t="s">
        <v>119</v>
      </c>
      <c r="D60" s="246" t="s">
        <v>153</v>
      </c>
      <c r="E60" s="273">
        <v>5</v>
      </c>
      <c r="F60" s="273">
        <v>10</v>
      </c>
      <c r="G60" s="67">
        <f t="shared" ref="G60" si="83">I60+J60+K60+M60+N60+O60+Q60+R60+S60+U60+V60+W60</f>
        <v>10</v>
      </c>
      <c r="H60" s="274" t="s">
        <v>50</v>
      </c>
      <c r="I60" s="275"/>
      <c r="J60" s="275"/>
      <c r="K60" s="275"/>
      <c r="L60" s="276">
        <f t="shared" ref="L60" si="84">SUM(I60:K60)*100/G60</f>
        <v>0</v>
      </c>
      <c r="M60" s="275"/>
      <c r="N60" s="275"/>
      <c r="O60" s="275"/>
      <c r="P60" s="276">
        <f t="shared" ref="P60" si="85">SUM(M60:O60)*100/G60</f>
        <v>0</v>
      </c>
      <c r="Q60" s="275"/>
      <c r="R60" s="275"/>
      <c r="S60" s="275">
        <v>5</v>
      </c>
      <c r="T60" s="276">
        <f t="shared" ref="T60" si="86">SUM(Q60:S60)*100/G60</f>
        <v>50</v>
      </c>
      <c r="U60" s="275">
        <v>5</v>
      </c>
      <c r="V60" s="275"/>
      <c r="W60" s="275"/>
      <c r="X60" s="276">
        <f t="shared" ref="X60" si="87">SUM(U60:W60)*100/G60</f>
        <v>50</v>
      </c>
      <c r="Y60" s="255">
        <f t="shared" ref="Y60" si="88">(($I$12*I60)+($J$12*J60)+($K$12*K60)+($M$12*M60)+($N$12*N60)+($O$12*O60)+($Q$12*Q60)+($R$12*R60)+($S$12*S60)+($U$12*U60)+($V$12*V60)+($W$12*W60))/F60</f>
        <v>9.5</v>
      </c>
      <c r="Z60" s="256">
        <f t="shared" ref="Z60" si="89">T60+X60</f>
        <v>100</v>
      </c>
    </row>
    <row r="61" spans="2:27" ht="14.25" customHeight="1" x14ac:dyDescent="0.25">
      <c r="B61" s="5"/>
      <c r="C61" s="272" t="s">
        <v>119</v>
      </c>
      <c r="D61" s="246" t="s">
        <v>130</v>
      </c>
      <c r="E61" s="273">
        <v>5</v>
      </c>
      <c r="F61" s="273">
        <v>17</v>
      </c>
      <c r="G61" s="67">
        <f t="shared" si="0"/>
        <v>17</v>
      </c>
      <c r="H61" s="274" t="s">
        <v>50</v>
      </c>
      <c r="I61" s="275"/>
      <c r="J61" s="275"/>
      <c r="K61" s="275"/>
      <c r="L61" s="276">
        <f t="shared" si="72"/>
        <v>0</v>
      </c>
      <c r="M61" s="275"/>
      <c r="N61" s="275"/>
      <c r="O61" s="275">
        <v>1</v>
      </c>
      <c r="P61" s="276">
        <f t="shared" si="73"/>
        <v>5.882352941176471</v>
      </c>
      <c r="Q61" s="275">
        <v>2</v>
      </c>
      <c r="R61" s="275">
        <v>2</v>
      </c>
      <c r="S61" s="275">
        <v>5</v>
      </c>
      <c r="T61" s="276">
        <f t="shared" si="74"/>
        <v>52.941176470588232</v>
      </c>
      <c r="U61" s="275">
        <v>3</v>
      </c>
      <c r="V61" s="275">
        <v>4</v>
      </c>
      <c r="W61" s="275"/>
      <c r="X61" s="276">
        <f t="shared" si="75"/>
        <v>41.176470588235297</v>
      </c>
      <c r="Y61" s="255">
        <f t="shared" si="76"/>
        <v>9.117647058823529</v>
      </c>
      <c r="Z61" s="256">
        <f t="shared" si="77"/>
        <v>94.117647058823536</v>
      </c>
    </row>
    <row r="62" spans="2:27" ht="14.25" customHeight="1" x14ac:dyDescent="0.25">
      <c r="B62" s="5"/>
      <c r="C62" s="272" t="s">
        <v>119</v>
      </c>
      <c r="D62" s="246" t="s">
        <v>153</v>
      </c>
      <c r="E62" s="273">
        <v>6</v>
      </c>
      <c r="F62" s="273">
        <v>18</v>
      </c>
      <c r="G62" s="67">
        <f t="shared" si="0"/>
        <v>18</v>
      </c>
      <c r="H62" s="274" t="s">
        <v>50</v>
      </c>
      <c r="I62" s="275"/>
      <c r="J62" s="275"/>
      <c r="K62" s="275">
        <v>3</v>
      </c>
      <c r="L62" s="276">
        <f t="shared" si="72"/>
        <v>16.666666666666668</v>
      </c>
      <c r="M62" s="275">
        <v>1</v>
      </c>
      <c r="N62" s="275">
        <v>1</v>
      </c>
      <c r="O62" s="275">
        <v>1</v>
      </c>
      <c r="P62" s="276">
        <f t="shared" si="73"/>
        <v>16.666666666666668</v>
      </c>
      <c r="Q62" s="275">
        <v>2</v>
      </c>
      <c r="R62" s="275">
        <v>1</v>
      </c>
      <c r="S62" s="275">
        <v>1</v>
      </c>
      <c r="T62" s="276">
        <f t="shared" si="74"/>
        <v>22.222222222222221</v>
      </c>
      <c r="U62" s="275">
        <v>2</v>
      </c>
      <c r="V62" s="275">
        <v>2</v>
      </c>
      <c r="W62" s="275">
        <v>4</v>
      </c>
      <c r="X62" s="276">
        <f t="shared" si="75"/>
        <v>44.444444444444443</v>
      </c>
      <c r="Y62" s="255">
        <f t="shared" si="76"/>
        <v>8.0555555555555554</v>
      </c>
      <c r="Z62" s="256">
        <f t="shared" si="77"/>
        <v>66.666666666666657</v>
      </c>
    </row>
    <row r="63" spans="2:27" ht="14.25" customHeight="1" x14ac:dyDescent="0.25">
      <c r="B63" s="5"/>
      <c r="C63" s="461"/>
      <c r="D63" s="110"/>
      <c r="E63" s="462"/>
      <c r="F63" s="462"/>
      <c r="G63" s="110"/>
      <c r="H63" s="463"/>
      <c r="I63" s="464"/>
      <c r="J63" s="464"/>
      <c r="K63" s="464"/>
      <c r="L63" s="465"/>
      <c r="M63" s="464"/>
      <c r="N63" s="464"/>
      <c r="O63" s="464"/>
      <c r="P63" s="465"/>
      <c r="Q63" s="464"/>
      <c r="R63" s="464"/>
      <c r="S63" s="464"/>
      <c r="T63" s="465"/>
      <c r="U63" s="464"/>
      <c r="V63" s="464"/>
      <c r="W63" s="464"/>
      <c r="X63" s="465"/>
      <c r="Y63" s="108">
        <f>Y62-Y61</f>
        <v>-1.0620915032679736</v>
      </c>
      <c r="Z63" s="108">
        <f>Z62-Z61</f>
        <v>-27.450980392156879</v>
      </c>
    </row>
    <row r="64" spans="2:27" ht="14.25" customHeight="1" x14ac:dyDescent="0.25">
      <c r="B64" s="5"/>
      <c r="C64" s="24" t="s">
        <v>59</v>
      </c>
      <c r="D64" s="48" t="s">
        <v>19</v>
      </c>
      <c r="E64" s="25">
        <v>5</v>
      </c>
      <c r="F64" s="25">
        <v>14</v>
      </c>
      <c r="G64" s="4">
        <f t="shared" si="0"/>
        <v>14</v>
      </c>
      <c r="H64" s="38" t="s">
        <v>50</v>
      </c>
      <c r="I64" s="8"/>
      <c r="J64" s="8"/>
      <c r="K64" s="8">
        <v>3</v>
      </c>
      <c r="L64" s="55">
        <f t="shared" si="5"/>
        <v>21.428571428571427</v>
      </c>
      <c r="M64" s="8"/>
      <c r="N64" s="8">
        <v>1</v>
      </c>
      <c r="O64" s="8">
        <v>3</v>
      </c>
      <c r="P64" s="55">
        <f t="shared" si="1"/>
        <v>28.571428571428573</v>
      </c>
      <c r="Q64" s="8">
        <v>2</v>
      </c>
      <c r="R64" s="8">
        <v>1</v>
      </c>
      <c r="S64" s="8">
        <v>2</v>
      </c>
      <c r="T64" s="55">
        <f t="shared" si="2"/>
        <v>35.714285714285715</v>
      </c>
      <c r="U64" s="8">
        <v>1</v>
      </c>
      <c r="V64" s="8">
        <v>1</v>
      </c>
      <c r="W64" s="8"/>
      <c r="X64" s="55">
        <f t="shared" si="3"/>
        <v>14.285714285714286</v>
      </c>
      <c r="Y64" s="55">
        <f t="shared" si="17"/>
        <v>6.6428571428571432</v>
      </c>
      <c r="Z64" s="56">
        <f t="shared" si="4"/>
        <v>50</v>
      </c>
    </row>
    <row r="65" spans="2:26" ht="14.25" customHeight="1" x14ac:dyDescent="0.25">
      <c r="B65" s="5"/>
      <c r="C65" s="270" t="s">
        <v>119</v>
      </c>
      <c r="D65" s="246" t="s">
        <v>130</v>
      </c>
      <c r="E65" s="271">
        <v>6</v>
      </c>
      <c r="F65" s="271">
        <v>14</v>
      </c>
      <c r="G65" s="67">
        <f t="shared" si="0"/>
        <v>14</v>
      </c>
      <c r="H65" s="266" t="s">
        <v>50</v>
      </c>
      <c r="I65" s="264"/>
      <c r="J65" s="264"/>
      <c r="K65" s="264"/>
      <c r="L65" s="255">
        <f t="shared" si="5"/>
        <v>0</v>
      </c>
      <c r="M65" s="264"/>
      <c r="N65" s="264"/>
      <c r="O65" s="264">
        <v>2</v>
      </c>
      <c r="P65" s="255">
        <f t="shared" si="1"/>
        <v>14.285714285714286</v>
      </c>
      <c r="Q65" s="264">
        <v>5</v>
      </c>
      <c r="R65" s="264"/>
      <c r="S65" s="264">
        <v>2</v>
      </c>
      <c r="T65" s="255">
        <f t="shared" si="2"/>
        <v>50</v>
      </c>
      <c r="U65" s="264">
        <v>3</v>
      </c>
      <c r="V65" s="264">
        <v>2</v>
      </c>
      <c r="W65" s="264"/>
      <c r="X65" s="255">
        <f t="shared" si="3"/>
        <v>35.714285714285715</v>
      </c>
      <c r="Y65" s="255">
        <f t="shared" si="17"/>
        <v>8.3571428571428577</v>
      </c>
      <c r="Z65" s="256">
        <f t="shared" si="4"/>
        <v>85.714285714285722</v>
      </c>
    </row>
    <row r="66" spans="2:26" ht="14.25" customHeight="1" x14ac:dyDescent="0.25">
      <c r="B66" s="5"/>
      <c r="C66" s="270" t="s">
        <v>119</v>
      </c>
      <c r="D66" s="246" t="s">
        <v>153</v>
      </c>
      <c r="E66" s="271">
        <v>7</v>
      </c>
      <c r="F66" s="271">
        <v>14</v>
      </c>
      <c r="G66" s="67">
        <f t="shared" ref="G66" si="90">I66+J66+K66+M66+N66+O66+Q66+R66+S66+U66+V66+W66</f>
        <v>14</v>
      </c>
      <c r="H66" s="266" t="s">
        <v>50</v>
      </c>
      <c r="I66" s="264"/>
      <c r="J66" s="264"/>
      <c r="K66" s="264"/>
      <c r="L66" s="255">
        <f t="shared" ref="L66" si="91">SUM(I66:K66)*100/F66</f>
        <v>0</v>
      </c>
      <c r="M66" s="264"/>
      <c r="N66" s="264"/>
      <c r="O66" s="264">
        <v>4</v>
      </c>
      <c r="P66" s="255">
        <f t="shared" ref="P66" si="92">SUM(M66:O66)*100/F66</f>
        <v>28.571428571428573</v>
      </c>
      <c r="Q66" s="264">
        <v>2</v>
      </c>
      <c r="R66" s="264">
        <v>3</v>
      </c>
      <c r="S66" s="264">
        <v>2</v>
      </c>
      <c r="T66" s="255">
        <f t="shared" ref="T66" si="93">SUM(Q66:S66)*100/F66</f>
        <v>50</v>
      </c>
      <c r="U66" s="264">
        <v>2</v>
      </c>
      <c r="V66" s="264">
        <v>1</v>
      </c>
      <c r="W66" s="264"/>
      <c r="X66" s="255">
        <f t="shared" ref="X66" si="94">SUM(U66:W66)*100/F66</f>
        <v>21.428571428571427</v>
      </c>
      <c r="Y66" s="255">
        <f t="shared" ref="Y66" si="95">(($I$12*I66)+($J$12*J66)+($K$12*K66)+($M$12*M66)+($N$12*N66)+($O$12*O66)+($Q$12*Q66)+($R$12*R66)+($S$12*S66)+($U$12*U66)+($V$12*V66)+($W$12*W66))/F66</f>
        <v>7.9285714285714288</v>
      </c>
      <c r="Z66" s="256">
        <f t="shared" ref="Z66" si="96">T66+X66</f>
        <v>71.428571428571431</v>
      </c>
    </row>
    <row r="67" spans="2:26" ht="15" customHeight="1" x14ac:dyDescent="0.25">
      <c r="B67" s="5"/>
      <c r="C67" s="24"/>
      <c r="D67" s="24"/>
      <c r="E67" s="25"/>
      <c r="F67" s="25"/>
      <c r="G67" s="110"/>
      <c r="H67" s="38"/>
      <c r="I67" s="8"/>
      <c r="J67" s="8"/>
      <c r="K67" s="8"/>
      <c r="L67" s="55"/>
      <c r="M67" s="8"/>
      <c r="N67" s="8"/>
      <c r="O67" s="8"/>
      <c r="P67" s="55"/>
      <c r="Q67" s="8"/>
      <c r="R67" s="8"/>
      <c r="S67" s="8"/>
      <c r="T67" s="55"/>
      <c r="U67" s="8"/>
      <c r="V67" s="8"/>
      <c r="W67" s="8"/>
      <c r="X67" s="55"/>
      <c r="Y67" s="108">
        <f>Y66-Y65</f>
        <v>-0.42857142857142883</v>
      </c>
      <c r="Z67" s="108">
        <f>Z66-Z65</f>
        <v>-14.285714285714292</v>
      </c>
    </row>
    <row r="68" spans="2:26" ht="15" customHeight="1" x14ac:dyDescent="0.25">
      <c r="B68" s="20"/>
      <c r="C68" s="120" t="s">
        <v>120</v>
      </c>
      <c r="D68" s="98" t="s">
        <v>90</v>
      </c>
      <c r="E68" s="136">
        <v>5</v>
      </c>
      <c r="F68" s="136">
        <v>15</v>
      </c>
      <c r="G68" s="67">
        <f t="shared" si="0"/>
        <v>15</v>
      </c>
      <c r="H68" s="138" t="s">
        <v>50</v>
      </c>
      <c r="I68" s="127"/>
      <c r="J68" s="127"/>
      <c r="K68" s="127"/>
      <c r="L68" s="106">
        <f t="shared" ref="L68" si="97">SUM(I68:K68)*100/G68</f>
        <v>0</v>
      </c>
      <c r="M68" s="127"/>
      <c r="N68" s="127"/>
      <c r="O68" s="127">
        <v>1</v>
      </c>
      <c r="P68" s="106">
        <f t="shared" ref="P68" si="98">SUM(M68:O68)*100/G68</f>
        <v>6.666666666666667</v>
      </c>
      <c r="Q68" s="127">
        <v>2</v>
      </c>
      <c r="R68" s="127">
        <v>1</v>
      </c>
      <c r="S68" s="127">
        <v>2</v>
      </c>
      <c r="T68" s="106">
        <f t="shared" ref="T68" si="99">SUM(Q68:S68)*100/G68</f>
        <v>33.333333333333336</v>
      </c>
      <c r="U68" s="127">
        <v>7</v>
      </c>
      <c r="V68" s="127">
        <v>2</v>
      </c>
      <c r="W68" s="127"/>
      <c r="X68" s="106">
        <f t="shared" ref="X68" si="100">SUM(U68:W68)*100/G68</f>
        <v>60</v>
      </c>
      <c r="Y68" s="106">
        <f t="shared" ref="Y68" si="101">(($I$12*I68)+($J$12*J68)+($K$12*K68)+($M$12*M68)+($N$12*N68)+($O$12*O68)+($Q$12*Q68)+($R$12*R68)+($S$12*S68)+($U$12*U68)+($V$12*V68)+($W$12*W68))/F68</f>
        <v>9.1999999999999993</v>
      </c>
      <c r="Z68" s="107">
        <f t="shared" ref="Z68" si="102">T68+X68</f>
        <v>93.333333333333343</v>
      </c>
    </row>
    <row r="69" spans="2:26" ht="15" customHeight="1" x14ac:dyDescent="0.25">
      <c r="B69" s="20"/>
      <c r="C69" s="7" t="s">
        <v>59</v>
      </c>
      <c r="D69" s="48" t="s">
        <v>19</v>
      </c>
      <c r="E69" s="5">
        <v>6</v>
      </c>
      <c r="F69" s="5">
        <v>14</v>
      </c>
      <c r="G69" s="4">
        <f t="shared" si="0"/>
        <v>14</v>
      </c>
      <c r="H69" s="38" t="s">
        <v>50</v>
      </c>
      <c r="I69" s="8"/>
      <c r="J69" s="8"/>
      <c r="K69" s="8"/>
      <c r="L69" s="55">
        <f t="shared" si="5"/>
        <v>0</v>
      </c>
      <c r="M69" s="8"/>
      <c r="N69" s="8"/>
      <c r="O69" s="8"/>
      <c r="P69" s="55">
        <f t="shared" si="1"/>
        <v>0</v>
      </c>
      <c r="Q69" s="8">
        <v>3</v>
      </c>
      <c r="R69" s="8">
        <v>2</v>
      </c>
      <c r="S69" s="8"/>
      <c r="T69" s="55">
        <f t="shared" si="2"/>
        <v>35.714285714285715</v>
      </c>
      <c r="U69" s="8">
        <v>5</v>
      </c>
      <c r="V69" s="8">
        <v>4</v>
      </c>
      <c r="W69" s="8"/>
      <c r="X69" s="55">
        <f t="shared" si="3"/>
        <v>64.285714285714292</v>
      </c>
      <c r="Y69" s="55">
        <f t="shared" si="17"/>
        <v>9.3571428571428577</v>
      </c>
      <c r="Z69" s="56">
        <f t="shared" si="4"/>
        <v>100</v>
      </c>
    </row>
    <row r="70" spans="2:26" ht="15" customHeight="1" x14ac:dyDescent="0.25">
      <c r="B70" s="20"/>
      <c r="C70" s="268" t="s">
        <v>60</v>
      </c>
      <c r="D70" s="246" t="s">
        <v>130</v>
      </c>
      <c r="E70" s="269">
        <v>7</v>
      </c>
      <c r="F70" s="269">
        <v>14</v>
      </c>
      <c r="G70" s="67">
        <f t="shared" si="0"/>
        <v>14</v>
      </c>
      <c r="H70" s="266" t="s">
        <v>50</v>
      </c>
      <c r="I70" s="264"/>
      <c r="J70" s="264"/>
      <c r="K70" s="264"/>
      <c r="L70" s="255">
        <f t="shared" si="5"/>
        <v>0</v>
      </c>
      <c r="M70" s="264"/>
      <c r="N70" s="264"/>
      <c r="O70" s="264"/>
      <c r="P70" s="255">
        <f t="shared" si="1"/>
        <v>0</v>
      </c>
      <c r="Q70" s="264">
        <v>4</v>
      </c>
      <c r="R70" s="264">
        <v>1</v>
      </c>
      <c r="S70" s="264">
        <v>3</v>
      </c>
      <c r="T70" s="255">
        <f t="shared" si="2"/>
        <v>57.142857142857146</v>
      </c>
      <c r="U70" s="264">
        <v>4</v>
      </c>
      <c r="V70" s="264">
        <v>2</v>
      </c>
      <c r="W70" s="264"/>
      <c r="X70" s="255">
        <f t="shared" si="3"/>
        <v>42.857142857142854</v>
      </c>
      <c r="Y70" s="255">
        <f t="shared" si="17"/>
        <v>8.9285714285714288</v>
      </c>
      <c r="Z70" s="256">
        <f t="shared" si="4"/>
        <v>100</v>
      </c>
    </row>
    <row r="71" spans="2:26" ht="15" customHeight="1" x14ac:dyDescent="0.25">
      <c r="B71" s="20"/>
      <c r="C71" s="268" t="s">
        <v>59</v>
      </c>
      <c r="D71" s="246" t="s">
        <v>153</v>
      </c>
      <c r="E71" s="269">
        <v>8</v>
      </c>
      <c r="F71" s="269">
        <v>14</v>
      </c>
      <c r="G71" s="67">
        <f t="shared" ref="G71" si="103">I71+J71+K71+M71+N71+O71+Q71+R71+S71+U71+V71+W71</f>
        <v>14</v>
      </c>
      <c r="H71" s="266" t="s">
        <v>50</v>
      </c>
      <c r="I71" s="264"/>
      <c r="J71" s="264"/>
      <c r="K71" s="264"/>
      <c r="L71" s="255">
        <f t="shared" ref="L71" si="104">SUM(I71:K71)*100/F71</f>
        <v>0</v>
      </c>
      <c r="M71" s="264"/>
      <c r="N71" s="264"/>
      <c r="O71" s="264">
        <v>1</v>
      </c>
      <c r="P71" s="255">
        <f t="shared" ref="P71" si="105">SUM(M71:O71)*100/F71</f>
        <v>7.1428571428571432</v>
      </c>
      <c r="Q71" s="264">
        <v>2</v>
      </c>
      <c r="R71" s="264">
        <v>2</v>
      </c>
      <c r="S71" s="264">
        <v>5</v>
      </c>
      <c r="T71" s="255">
        <f t="shared" ref="T71" si="106">SUM(Q71:S71)*100/F71</f>
        <v>64.285714285714292</v>
      </c>
      <c r="U71" s="264">
        <v>4</v>
      </c>
      <c r="V71" s="264"/>
      <c r="W71" s="264"/>
      <c r="X71" s="255">
        <f t="shared" ref="X71" si="107">SUM(U71:W71)*100/F71</f>
        <v>28.571428571428573</v>
      </c>
      <c r="Y71" s="255">
        <f t="shared" ref="Y71" si="108">(($I$12*I71)+($J$12*J71)+($K$12*K71)+($M$12*M71)+($N$12*N71)+($O$12*O71)+($Q$12*Q71)+($R$12*R71)+($S$12*S71)+($U$12*U71)+($V$12*V71)+($W$12*W71))/F71</f>
        <v>8.6428571428571423</v>
      </c>
      <c r="Z71" s="256">
        <f t="shared" ref="Z71" si="109">T71+X71</f>
        <v>92.857142857142861</v>
      </c>
    </row>
    <row r="72" spans="2:26" ht="15" customHeight="1" x14ac:dyDescent="0.25">
      <c r="B72" s="20"/>
      <c r="C72" s="7"/>
      <c r="D72" s="7"/>
      <c r="E72" s="5"/>
      <c r="F72" s="5"/>
      <c r="G72" s="48"/>
      <c r="H72" s="38"/>
      <c r="I72" s="8"/>
      <c r="J72" s="8"/>
      <c r="K72" s="8"/>
      <c r="L72" s="55"/>
      <c r="M72" s="8"/>
      <c r="N72" s="8"/>
      <c r="O72" s="8"/>
      <c r="P72" s="55"/>
      <c r="Q72" s="8"/>
      <c r="R72" s="8"/>
      <c r="S72" s="8"/>
      <c r="T72" s="55"/>
      <c r="U72" s="8"/>
      <c r="V72" s="8"/>
      <c r="W72" s="8"/>
      <c r="X72" s="55"/>
      <c r="Y72" s="108">
        <f>Y71-Y70</f>
        <v>-0.28571428571428648</v>
      </c>
      <c r="Z72" s="108">
        <f>Z71-Z70</f>
        <v>-7.1428571428571388</v>
      </c>
    </row>
    <row r="73" spans="2:26" ht="15" customHeight="1" x14ac:dyDescent="0.25">
      <c r="B73" s="20"/>
      <c r="C73" s="120" t="s">
        <v>120</v>
      </c>
      <c r="D73" s="98" t="s">
        <v>90</v>
      </c>
      <c r="E73" s="100">
        <v>6</v>
      </c>
      <c r="F73" s="100">
        <v>11</v>
      </c>
      <c r="G73" s="67">
        <f t="shared" si="0"/>
        <v>11</v>
      </c>
      <c r="H73" s="132" t="s">
        <v>50</v>
      </c>
      <c r="I73" s="105"/>
      <c r="J73" s="105"/>
      <c r="K73" s="105"/>
      <c r="L73" s="111">
        <f t="shared" ref="L73" si="110">SUM(I73:K73)*100/G73</f>
        <v>0</v>
      </c>
      <c r="M73" s="105"/>
      <c r="N73" s="105">
        <v>1</v>
      </c>
      <c r="O73" s="105">
        <v>2</v>
      </c>
      <c r="P73" s="111">
        <f t="shared" ref="P73" si="111">SUM(M73:O73)*100/G73</f>
        <v>27.272727272727273</v>
      </c>
      <c r="Q73" s="105">
        <v>3</v>
      </c>
      <c r="R73" s="105">
        <v>1</v>
      </c>
      <c r="S73" s="105">
        <v>1</v>
      </c>
      <c r="T73" s="111">
        <f t="shared" ref="T73" si="112">SUM(Q73:S73)*100/G73</f>
        <v>45.454545454545453</v>
      </c>
      <c r="U73" s="105">
        <v>1</v>
      </c>
      <c r="V73" s="105">
        <v>2</v>
      </c>
      <c r="W73" s="105"/>
      <c r="X73" s="111">
        <f t="shared" ref="X73" si="113">SUM(U73:W73)*100/G73</f>
        <v>27.272727272727273</v>
      </c>
      <c r="Y73" s="106">
        <f t="shared" ref="Y73" si="114">(($I$12*I73)+($J$12*J73)+($K$12*K73)+($M$12*M73)+($N$12*N73)+($O$12*O73)+($Q$12*Q73)+($R$12*R73)+($S$12*S73)+($U$12*U73)+($V$12*V73)+($W$12*W73))/F73</f>
        <v>7.9090909090909092</v>
      </c>
      <c r="Z73" s="107">
        <f t="shared" ref="Z73" si="115">T73+X73</f>
        <v>72.72727272727272</v>
      </c>
    </row>
    <row r="74" spans="2:26" ht="15" customHeight="1" x14ac:dyDescent="0.25">
      <c r="B74" s="20"/>
      <c r="C74" s="7" t="s">
        <v>59</v>
      </c>
      <c r="D74" s="48" t="s">
        <v>19</v>
      </c>
      <c r="E74" s="5">
        <v>7</v>
      </c>
      <c r="F74" s="5">
        <v>10</v>
      </c>
      <c r="G74" s="4">
        <f t="shared" si="0"/>
        <v>10</v>
      </c>
      <c r="H74" s="38" t="s">
        <v>50</v>
      </c>
      <c r="I74" s="8"/>
      <c r="J74" s="8">
        <v>5</v>
      </c>
      <c r="K74" s="8">
        <v>1</v>
      </c>
      <c r="L74" s="55">
        <f t="shared" si="5"/>
        <v>60</v>
      </c>
      <c r="M74" s="8"/>
      <c r="N74" s="8"/>
      <c r="O74" s="8"/>
      <c r="P74" s="55">
        <f t="shared" si="1"/>
        <v>0</v>
      </c>
      <c r="Q74" s="8"/>
      <c r="R74" s="8">
        <v>1</v>
      </c>
      <c r="S74" s="8">
        <v>1</v>
      </c>
      <c r="T74" s="55">
        <f t="shared" si="2"/>
        <v>20</v>
      </c>
      <c r="U74" s="8">
        <v>2</v>
      </c>
      <c r="V74" s="8"/>
      <c r="W74" s="8"/>
      <c r="X74" s="55">
        <f t="shared" si="3"/>
        <v>20</v>
      </c>
      <c r="Y74" s="55">
        <f t="shared" si="17"/>
        <v>5</v>
      </c>
      <c r="Z74" s="56">
        <f t="shared" si="4"/>
        <v>40</v>
      </c>
    </row>
    <row r="75" spans="2:26" ht="16.5" customHeight="1" x14ac:dyDescent="0.25">
      <c r="B75" s="5"/>
      <c r="C75" s="268" t="s">
        <v>59</v>
      </c>
      <c r="D75" s="246" t="s">
        <v>130</v>
      </c>
      <c r="E75" s="269">
        <v>8</v>
      </c>
      <c r="F75" s="269">
        <v>10</v>
      </c>
      <c r="G75" s="67">
        <f t="shared" si="0"/>
        <v>10</v>
      </c>
      <c r="H75" s="266" t="s">
        <v>50</v>
      </c>
      <c r="I75" s="264"/>
      <c r="J75" s="264"/>
      <c r="K75" s="264"/>
      <c r="L75" s="255">
        <f t="shared" si="5"/>
        <v>0</v>
      </c>
      <c r="M75" s="264">
        <v>2</v>
      </c>
      <c r="N75" s="264">
        <v>1</v>
      </c>
      <c r="O75" s="264">
        <v>2</v>
      </c>
      <c r="P75" s="255">
        <f t="shared" si="1"/>
        <v>50</v>
      </c>
      <c r="Q75" s="264"/>
      <c r="R75" s="264"/>
      <c r="S75" s="264">
        <v>1</v>
      </c>
      <c r="T75" s="255">
        <f t="shared" si="2"/>
        <v>10</v>
      </c>
      <c r="U75" s="264">
        <v>2</v>
      </c>
      <c r="V75" s="264">
        <v>2</v>
      </c>
      <c r="W75" s="264"/>
      <c r="X75" s="255">
        <f t="shared" si="3"/>
        <v>40</v>
      </c>
      <c r="Y75" s="255">
        <f t="shared" si="17"/>
        <v>7.6</v>
      </c>
      <c r="Z75" s="256">
        <f t="shared" si="4"/>
        <v>50</v>
      </c>
    </row>
    <row r="76" spans="2:26" ht="16.5" customHeight="1" x14ac:dyDescent="0.25">
      <c r="B76" s="5"/>
      <c r="C76" s="268" t="s">
        <v>59</v>
      </c>
      <c r="D76" s="246" t="s">
        <v>153</v>
      </c>
      <c r="E76" s="269">
        <v>9</v>
      </c>
      <c r="F76" s="269">
        <v>10</v>
      </c>
      <c r="G76" s="67">
        <f t="shared" ref="G76" si="116">I76+J76+K76+M76+N76+O76+Q76+R76+S76+U76+V76+W76</f>
        <v>10</v>
      </c>
      <c r="H76" s="266" t="s">
        <v>50</v>
      </c>
      <c r="I76" s="264"/>
      <c r="J76" s="264"/>
      <c r="K76" s="264"/>
      <c r="L76" s="255">
        <f t="shared" ref="L76" si="117">SUM(I76:K76)*100/F76</f>
        <v>0</v>
      </c>
      <c r="M76" s="264"/>
      <c r="N76" s="264">
        <v>3</v>
      </c>
      <c r="O76" s="264">
        <v>1</v>
      </c>
      <c r="P76" s="255">
        <f t="shared" ref="P76" si="118">SUM(M76:O76)*100/F76</f>
        <v>40</v>
      </c>
      <c r="Q76" s="264">
        <v>1</v>
      </c>
      <c r="R76" s="264"/>
      <c r="S76" s="264">
        <v>1</v>
      </c>
      <c r="T76" s="255">
        <f t="shared" ref="T76" si="119">SUM(Q76:S76)*100/F76</f>
        <v>20</v>
      </c>
      <c r="U76" s="264">
        <v>2</v>
      </c>
      <c r="V76" s="264"/>
      <c r="W76" s="264">
        <v>2</v>
      </c>
      <c r="X76" s="255">
        <f t="shared" ref="X76" si="120">SUM(U76:W76)*100/F76</f>
        <v>40</v>
      </c>
      <c r="Y76" s="255">
        <f t="shared" ref="Y76" si="121">(($I$12*I76)+($J$12*J76)+($K$12*K76)+($M$12*M76)+($N$12*N76)+($O$12*O76)+($Q$12*Q76)+($R$12*R76)+($S$12*S76)+($U$12*U76)+($V$12*V76)+($W$12*W76))/F76</f>
        <v>8.1</v>
      </c>
      <c r="Z76" s="256">
        <f t="shared" ref="Z76" si="122">T76+X76</f>
        <v>60</v>
      </c>
    </row>
    <row r="77" spans="2:26" ht="16.5" customHeight="1" x14ac:dyDescent="0.25">
      <c r="B77" s="5"/>
      <c r="C77" s="7"/>
      <c r="D77" s="7"/>
      <c r="E77" s="5"/>
      <c r="F77" s="5"/>
      <c r="G77" s="48"/>
      <c r="H77" s="38"/>
      <c r="I77" s="8"/>
      <c r="J77" s="8"/>
      <c r="K77" s="8"/>
      <c r="L77" s="55"/>
      <c r="M77" s="8"/>
      <c r="N77" s="8"/>
      <c r="O77" s="8"/>
      <c r="P77" s="55"/>
      <c r="Q77" s="8"/>
      <c r="R77" s="8"/>
      <c r="S77" s="8"/>
      <c r="T77" s="55"/>
      <c r="U77" s="8"/>
      <c r="V77" s="8"/>
      <c r="W77" s="8"/>
      <c r="X77" s="55"/>
      <c r="Y77" s="108">
        <f>Y76-Y75</f>
        <v>0.5</v>
      </c>
      <c r="Z77" s="108">
        <f>Z76-Z75</f>
        <v>10</v>
      </c>
    </row>
    <row r="78" spans="2:26" ht="16.5" customHeight="1" x14ac:dyDescent="0.25">
      <c r="B78" s="5"/>
      <c r="C78" s="120" t="s">
        <v>120</v>
      </c>
      <c r="D78" s="98" t="s">
        <v>90</v>
      </c>
      <c r="E78" s="100">
        <v>7</v>
      </c>
      <c r="F78" s="100">
        <v>11</v>
      </c>
      <c r="G78" s="67">
        <f t="shared" si="0"/>
        <v>11</v>
      </c>
      <c r="H78" s="132" t="s">
        <v>50</v>
      </c>
      <c r="I78" s="105"/>
      <c r="J78" s="105"/>
      <c r="K78" s="105"/>
      <c r="L78" s="111">
        <f t="shared" ref="L78" si="123">SUM(I78:K78)*100/G78</f>
        <v>0</v>
      </c>
      <c r="M78" s="105"/>
      <c r="N78" s="105"/>
      <c r="O78" s="105"/>
      <c r="P78" s="111">
        <f t="shared" ref="P78" si="124">SUM(M78:O78)*100/G78</f>
        <v>0</v>
      </c>
      <c r="Q78" s="105"/>
      <c r="R78" s="105">
        <v>3</v>
      </c>
      <c r="S78" s="105">
        <v>1</v>
      </c>
      <c r="T78" s="111">
        <f t="shared" ref="T78" si="125">SUM(Q78:S78)*100/G78</f>
        <v>36.363636363636367</v>
      </c>
      <c r="U78" s="105">
        <v>3</v>
      </c>
      <c r="V78" s="105">
        <v>4</v>
      </c>
      <c r="W78" s="105"/>
      <c r="X78" s="111">
        <f t="shared" ref="X78" si="126">SUM(U78:W78)*100/G78</f>
        <v>63.636363636363633</v>
      </c>
      <c r="Y78" s="106">
        <f t="shared" ref="Y78" si="127">(($I$12*I78)+($J$12*J78)+($K$12*K78)+($M$12*M78)+($N$12*N78)+($O$12*O78)+($Q$12*Q78)+($R$12*R78)+($S$12*S78)+($U$12*U78)+($V$12*V78)+($W$12*W78))/F78</f>
        <v>9.7272727272727266</v>
      </c>
      <c r="Z78" s="107">
        <f t="shared" ref="Z78" si="128">T78+X78</f>
        <v>100</v>
      </c>
    </row>
    <row r="79" spans="2:26" ht="15" customHeight="1" x14ac:dyDescent="0.25">
      <c r="B79" s="5"/>
      <c r="C79" s="7" t="s">
        <v>60</v>
      </c>
      <c r="D79" s="48" t="s">
        <v>19</v>
      </c>
      <c r="E79" s="5">
        <v>8</v>
      </c>
      <c r="F79" s="5">
        <v>12</v>
      </c>
      <c r="G79" s="4">
        <f t="shared" si="0"/>
        <v>12</v>
      </c>
      <c r="H79" s="38" t="s">
        <v>50</v>
      </c>
      <c r="I79" s="8"/>
      <c r="J79" s="8"/>
      <c r="K79" s="8"/>
      <c r="L79" s="55">
        <f t="shared" si="5"/>
        <v>0</v>
      </c>
      <c r="M79" s="8"/>
      <c r="N79" s="8"/>
      <c r="O79" s="8">
        <v>1</v>
      </c>
      <c r="P79" s="55">
        <f t="shared" si="1"/>
        <v>8.3333333333333339</v>
      </c>
      <c r="Q79" s="8"/>
      <c r="R79" s="8">
        <v>3</v>
      </c>
      <c r="S79" s="8">
        <v>7</v>
      </c>
      <c r="T79" s="55">
        <f t="shared" si="2"/>
        <v>83.333333333333329</v>
      </c>
      <c r="U79" s="8"/>
      <c r="V79" s="8">
        <v>1</v>
      </c>
      <c r="W79" s="8"/>
      <c r="X79" s="55">
        <f t="shared" si="3"/>
        <v>8.3333333333333339</v>
      </c>
      <c r="Y79" s="55">
        <f t="shared" si="17"/>
        <v>8.6666666666666661</v>
      </c>
      <c r="Z79" s="56">
        <f t="shared" si="4"/>
        <v>91.666666666666657</v>
      </c>
    </row>
    <row r="80" spans="2:26" ht="15" customHeight="1" x14ac:dyDescent="0.25">
      <c r="B80" s="5"/>
      <c r="C80" s="268" t="s">
        <v>59</v>
      </c>
      <c r="D80" s="246" t="s">
        <v>130</v>
      </c>
      <c r="E80" s="269">
        <v>9</v>
      </c>
      <c r="F80" s="269">
        <v>12</v>
      </c>
      <c r="G80" s="67">
        <f t="shared" si="0"/>
        <v>12</v>
      </c>
      <c r="H80" s="266" t="s">
        <v>50</v>
      </c>
      <c r="I80" s="264"/>
      <c r="J80" s="264"/>
      <c r="K80" s="264"/>
      <c r="L80" s="255">
        <f t="shared" si="5"/>
        <v>0</v>
      </c>
      <c r="M80" s="264"/>
      <c r="N80" s="264">
        <v>1</v>
      </c>
      <c r="O80" s="264"/>
      <c r="P80" s="255">
        <f t="shared" si="1"/>
        <v>8.3333333333333339</v>
      </c>
      <c r="Q80" s="264"/>
      <c r="R80" s="264"/>
      <c r="S80" s="264">
        <v>1</v>
      </c>
      <c r="T80" s="255">
        <f t="shared" si="2"/>
        <v>8.3333333333333339</v>
      </c>
      <c r="U80" s="264">
        <v>5</v>
      </c>
      <c r="V80" s="264">
        <v>3</v>
      </c>
      <c r="W80" s="264">
        <v>2</v>
      </c>
      <c r="X80" s="255">
        <f t="shared" si="3"/>
        <v>83.333333333333329</v>
      </c>
      <c r="Y80" s="255">
        <f t="shared" si="17"/>
        <v>10.083333333333334</v>
      </c>
      <c r="Z80" s="256">
        <f t="shared" si="4"/>
        <v>91.666666666666657</v>
      </c>
    </row>
    <row r="81" spans="2:26" ht="15" customHeight="1" x14ac:dyDescent="0.25">
      <c r="B81" s="5"/>
      <c r="C81" s="268" t="s">
        <v>60</v>
      </c>
      <c r="D81" s="246" t="s">
        <v>153</v>
      </c>
      <c r="E81" s="269">
        <v>10</v>
      </c>
      <c r="F81" s="269">
        <v>11</v>
      </c>
      <c r="G81" s="67">
        <f t="shared" si="0"/>
        <v>11</v>
      </c>
      <c r="H81" s="466" t="s">
        <v>50</v>
      </c>
      <c r="I81" s="264"/>
      <c r="J81" s="264"/>
      <c r="K81" s="264"/>
      <c r="L81" s="255">
        <f t="shared" si="5"/>
        <v>0</v>
      </c>
      <c r="M81" s="264"/>
      <c r="N81" s="264">
        <v>1</v>
      </c>
      <c r="O81" s="264">
        <v>3</v>
      </c>
      <c r="P81" s="255">
        <f t="shared" si="1"/>
        <v>36.363636363636367</v>
      </c>
      <c r="Q81" s="264">
        <v>3</v>
      </c>
      <c r="R81" s="264"/>
      <c r="S81" s="264">
        <v>1</v>
      </c>
      <c r="T81" s="255">
        <f t="shared" si="2"/>
        <v>36.363636363636367</v>
      </c>
      <c r="U81" s="264"/>
      <c r="V81" s="264">
        <v>2</v>
      </c>
      <c r="W81" s="264">
        <v>1</v>
      </c>
      <c r="X81" s="255">
        <f t="shared" si="3"/>
        <v>27.272727272727273</v>
      </c>
      <c r="Y81" s="255">
        <f t="shared" si="17"/>
        <v>7.9090909090909092</v>
      </c>
      <c r="Z81" s="256">
        <f t="shared" si="4"/>
        <v>63.63636363636364</v>
      </c>
    </row>
    <row r="82" spans="2:26" ht="15" customHeight="1" x14ac:dyDescent="0.25">
      <c r="B82" s="5"/>
      <c r="C82" s="7"/>
      <c r="D82" s="7"/>
      <c r="E82" s="5"/>
      <c r="F82" s="5"/>
      <c r="G82" s="48"/>
      <c r="H82" s="38"/>
      <c r="I82" s="8"/>
      <c r="J82" s="8"/>
      <c r="K82" s="8"/>
      <c r="L82" s="55"/>
      <c r="M82" s="8"/>
      <c r="N82" s="8"/>
      <c r="O82" s="8"/>
      <c r="P82" s="55"/>
      <c r="Q82" s="8"/>
      <c r="R82" s="8"/>
      <c r="S82" s="8"/>
      <c r="T82" s="55"/>
      <c r="U82" s="8"/>
      <c r="V82" s="8"/>
      <c r="W82" s="8"/>
      <c r="X82" s="55"/>
      <c r="Y82" s="108">
        <f>Y81-Y80</f>
        <v>-2.1742424242424248</v>
      </c>
      <c r="Z82" s="108">
        <f>Z81-Z80</f>
        <v>-28.030303030303017</v>
      </c>
    </row>
    <row r="83" spans="2:26" ht="15" customHeight="1" x14ac:dyDescent="0.25">
      <c r="B83" s="5"/>
      <c r="C83" s="141" t="s">
        <v>119</v>
      </c>
      <c r="D83" s="98" t="s">
        <v>90</v>
      </c>
      <c r="E83" s="100">
        <v>8</v>
      </c>
      <c r="F83" s="100">
        <v>11</v>
      </c>
      <c r="G83" s="67">
        <f t="shared" si="0"/>
        <v>11</v>
      </c>
      <c r="H83" s="132" t="s">
        <v>50</v>
      </c>
      <c r="I83" s="105"/>
      <c r="J83" s="105"/>
      <c r="K83" s="105"/>
      <c r="L83" s="111">
        <f t="shared" ref="L83" si="129">SUM(I83:K83)*100/G83</f>
        <v>0</v>
      </c>
      <c r="M83" s="105"/>
      <c r="N83" s="105"/>
      <c r="O83" s="105">
        <v>4</v>
      </c>
      <c r="P83" s="111">
        <f t="shared" ref="P83" si="130">SUM(M83:O83)*100/G83</f>
        <v>36.363636363636367</v>
      </c>
      <c r="Q83" s="105">
        <v>1</v>
      </c>
      <c r="R83" s="105">
        <v>1</v>
      </c>
      <c r="S83" s="105">
        <v>2</v>
      </c>
      <c r="T83" s="111">
        <f t="shared" ref="T83" si="131">SUM(Q83:S83)*100/G83</f>
        <v>36.363636363636367</v>
      </c>
      <c r="U83" s="105">
        <v>1</v>
      </c>
      <c r="V83" s="105"/>
      <c r="W83" s="105">
        <v>2</v>
      </c>
      <c r="X83" s="111">
        <f t="shared" ref="X83" si="132">SUM(U83:W83)*100/G83</f>
        <v>27.272727272727273</v>
      </c>
      <c r="Y83" s="106">
        <f t="shared" ref="Y83" si="133">(($I$12*I83)+($J$12*J83)+($K$12*K83)+($M$12*M83)+($N$12*N83)+($O$12*O83)+($Q$12*Q83)+($R$12*R83)+($S$12*S83)+($U$12*U83)+($V$12*V83)+($W$12*W83))/F83</f>
        <v>8.2727272727272734</v>
      </c>
      <c r="Z83" s="107">
        <f t="shared" ref="Z83" si="134">T83+X83</f>
        <v>63.63636363636364</v>
      </c>
    </row>
    <row r="84" spans="2:26" ht="15" customHeight="1" x14ac:dyDescent="0.25">
      <c r="B84" s="5"/>
      <c r="C84" s="7" t="s">
        <v>60</v>
      </c>
      <c r="D84" s="48" t="s">
        <v>19</v>
      </c>
      <c r="E84" s="5">
        <v>9</v>
      </c>
      <c r="F84" s="5">
        <v>11</v>
      </c>
      <c r="G84" s="4">
        <f t="shared" si="0"/>
        <v>11</v>
      </c>
      <c r="H84" s="38" t="s">
        <v>50</v>
      </c>
      <c r="I84" s="8"/>
      <c r="J84" s="8"/>
      <c r="K84" s="8"/>
      <c r="L84" s="55">
        <f t="shared" si="5"/>
        <v>0</v>
      </c>
      <c r="M84" s="8"/>
      <c r="N84" s="8"/>
      <c r="O84" s="8"/>
      <c r="P84" s="55">
        <f t="shared" si="1"/>
        <v>0</v>
      </c>
      <c r="Q84" s="8">
        <v>1</v>
      </c>
      <c r="R84" s="8">
        <v>3</v>
      </c>
      <c r="S84" s="8">
        <v>3</v>
      </c>
      <c r="T84" s="55">
        <f t="shared" si="2"/>
        <v>63.636363636363633</v>
      </c>
      <c r="U84" s="8">
        <v>1</v>
      </c>
      <c r="V84" s="8">
        <v>1</v>
      </c>
      <c r="W84" s="8">
        <v>2</v>
      </c>
      <c r="X84" s="55">
        <f t="shared" si="3"/>
        <v>36.363636363636367</v>
      </c>
      <c r="Y84" s="55">
        <f t="shared" si="17"/>
        <v>9.3636363636363633</v>
      </c>
      <c r="Z84" s="56">
        <f t="shared" si="4"/>
        <v>100</v>
      </c>
    </row>
    <row r="85" spans="2:26" x14ac:dyDescent="0.25">
      <c r="B85" s="73"/>
      <c r="C85" s="268" t="s">
        <v>59</v>
      </c>
      <c r="D85" s="246" t="s">
        <v>130</v>
      </c>
      <c r="E85" s="269">
        <v>10</v>
      </c>
      <c r="F85" s="269">
        <v>10</v>
      </c>
      <c r="G85" s="67">
        <f t="shared" si="0"/>
        <v>10</v>
      </c>
      <c r="H85" s="266" t="s">
        <v>50</v>
      </c>
      <c r="I85" s="264"/>
      <c r="J85" s="264">
        <v>1</v>
      </c>
      <c r="K85" s="264"/>
      <c r="L85" s="255">
        <f t="shared" si="5"/>
        <v>10</v>
      </c>
      <c r="M85" s="264"/>
      <c r="N85" s="264"/>
      <c r="O85" s="264"/>
      <c r="P85" s="255">
        <f t="shared" si="1"/>
        <v>0</v>
      </c>
      <c r="Q85" s="264"/>
      <c r="R85" s="264"/>
      <c r="S85" s="264">
        <v>3</v>
      </c>
      <c r="T85" s="255">
        <f t="shared" si="2"/>
        <v>30</v>
      </c>
      <c r="U85" s="264">
        <v>3</v>
      </c>
      <c r="V85" s="264">
        <v>1</v>
      </c>
      <c r="W85" s="264">
        <v>2</v>
      </c>
      <c r="X85" s="255">
        <f t="shared" si="3"/>
        <v>60</v>
      </c>
      <c r="Y85" s="255">
        <f t="shared" si="17"/>
        <v>9.4</v>
      </c>
      <c r="Z85" s="256">
        <f t="shared" si="4"/>
        <v>90</v>
      </c>
    </row>
    <row r="86" spans="2:26" x14ac:dyDescent="0.25">
      <c r="B86" s="73"/>
      <c r="C86" s="268" t="s">
        <v>59</v>
      </c>
      <c r="D86" s="246" t="s">
        <v>153</v>
      </c>
      <c r="E86" s="269">
        <v>11</v>
      </c>
      <c r="F86" s="269">
        <v>10</v>
      </c>
      <c r="G86" s="67">
        <f t="shared" ref="G86" si="135">I86+J86+K86+M86+N86+O86+Q86+R86+S86+U86+V86+W86</f>
        <v>10</v>
      </c>
      <c r="H86" s="266" t="s">
        <v>50</v>
      </c>
      <c r="I86" s="264"/>
      <c r="J86" s="264">
        <v>1</v>
      </c>
      <c r="K86" s="264"/>
      <c r="L86" s="255">
        <f t="shared" ref="L86" si="136">SUM(I86:K86)*100/F86</f>
        <v>10</v>
      </c>
      <c r="M86" s="264"/>
      <c r="N86" s="264"/>
      <c r="O86" s="264"/>
      <c r="P86" s="255">
        <f t="shared" ref="P86" si="137">SUM(M86:O86)*100/F86</f>
        <v>0</v>
      </c>
      <c r="Q86" s="264">
        <v>3</v>
      </c>
      <c r="R86" s="264"/>
      <c r="S86" s="264"/>
      <c r="T86" s="255">
        <f t="shared" ref="T86" si="138">SUM(Q86:S86)*100/F86</f>
        <v>30</v>
      </c>
      <c r="U86" s="264">
        <v>3</v>
      </c>
      <c r="V86" s="264">
        <v>1</v>
      </c>
      <c r="W86" s="264">
        <v>2</v>
      </c>
      <c r="X86" s="255">
        <f t="shared" ref="X86" si="139">SUM(U86:W86)*100/F86</f>
        <v>60</v>
      </c>
      <c r="Y86" s="255">
        <f t="shared" ref="Y86" si="140">(($I$12*I86)+($J$12*J86)+($K$12*K86)+($M$12*M86)+($N$12*N86)+($O$12*O86)+($Q$12*Q86)+($R$12*R86)+($S$12*S86)+($U$12*U86)+($V$12*V86)+($W$12*W86))/F86</f>
        <v>8.8000000000000007</v>
      </c>
      <c r="Z86" s="256">
        <f t="shared" ref="Z86" si="141">T86+X86</f>
        <v>90</v>
      </c>
    </row>
    <row r="87" spans="2:26" x14ac:dyDescent="0.25">
      <c r="B87" s="73"/>
      <c r="C87" s="7"/>
      <c r="D87" s="7"/>
      <c r="E87" s="5"/>
      <c r="F87" s="5"/>
      <c r="G87" s="48"/>
      <c r="H87" s="38"/>
      <c r="I87" s="8"/>
      <c r="J87" s="8"/>
      <c r="K87" s="8"/>
      <c r="L87" s="55"/>
      <c r="M87" s="8"/>
      <c r="N87" s="8"/>
      <c r="O87" s="8"/>
      <c r="P87" s="55"/>
      <c r="Q87" s="8"/>
      <c r="R87" s="8"/>
      <c r="S87" s="8"/>
      <c r="T87" s="55"/>
      <c r="U87" s="8"/>
      <c r="V87" s="8"/>
      <c r="W87" s="8"/>
      <c r="X87" s="55"/>
      <c r="Y87" s="108">
        <f>Y86-Y85</f>
        <v>-0.59999999999999964</v>
      </c>
      <c r="Z87" s="108">
        <f>Z86-Z85</f>
        <v>0</v>
      </c>
    </row>
    <row r="88" spans="2:26" x14ac:dyDescent="0.25">
      <c r="B88" s="73"/>
      <c r="C88" s="141" t="s">
        <v>119</v>
      </c>
      <c r="D88" s="98" t="s">
        <v>90</v>
      </c>
      <c r="E88" s="100">
        <v>9</v>
      </c>
      <c r="F88" s="100">
        <v>13</v>
      </c>
      <c r="G88" s="67">
        <f t="shared" si="0"/>
        <v>13</v>
      </c>
      <c r="H88" s="138" t="s">
        <v>50</v>
      </c>
      <c r="I88" s="127"/>
      <c r="J88" s="127">
        <v>2</v>
      </c>
      <c r="K88" s="127"/>
      <c r="L88" s="106">
        <f t="shared" ref="L88" si="142">SUM(I88:K88)*100/G88</f>
        <v>15.384615384615385</v>
      </c>
      <c r="M88" s="127"/>
      <c r="N88" s="127">
        <v>1</v>
      </c>
      <c r="O88" s="127">
        <v>4</v>
      </c>
      <c r="P88" s="106">
        <f t="shared" ref="P88" si="143">SUM(M88:O88)*100/G88</f>
        <v>38.46153846153846</v>
      </c>
      <c r="Q88" s="127">
        <v>2</v>
      </c>
      <c r="R88" s="127"/>
      <c r="S88" s="127">
        <v>2</v>
      </c>
      <c r="T88" s="106">
        <f t="shared" ref="T88" si="144">SUM(Q88:S88)*100/G88</f>
        <v>30.76923076923077</v>
      </c>
      <c r="U88" s="127">
        <v>2</v>
      </c>
      <c r="V88" s="127"/>
      <c r="W88" s="127"/>
      <c r="X88" s="106">
        <f t="shared" ref="X88" si="145">SUM(U88:W88)*100/G88</f>
        <v>15.384615384615385</v>
      </c>
      <c r="Y88" s="106">
        <f t="shared" ref="Y88" si="146">(($I$12*I88)+($J$12*J88)+($K$12*K88)+($M$12*M88)+($N$12*N88)+($O$12*O88)+($Q$12*Q88)+($R$12*R88)+($S$12*S88)+($U$12*U88)+($V$12*V88)+($W$12*W88))/F88</f>
        <v>6.5384615384615383</v>
      </c>
      <c r="Z88" s="107">
        <f t="shared" ref="Z88" si="147">T88+X88</f>
        <v>46.153846153846153</v>
      </c>
    </row>
    <row r="89" spans="2:26" x14ac:dyDescent="0.25">
      <c r="B89" s="73"/>
      <c r="C89" s="7" t="s">
        <v>60</v>
      </c>
      <c r="D89" s="48" t="s">
        <v>19</v>
      </c>
      <c r="E89" s="5">
        <v>10</v>
      </c>
      <c r="F89" s="5">
        <v>8</v>
      </c>
      <c r="G89" s="4">
        <f t="shared" si="0"/>
        <v>8</v>
      </c>
      <c r="H89" s="38" t="s">
        <v>50</v>
      </c>
      <c r="I89" s="8"/>
      <c r="J89" s="8">
        <v>1</v>
      </c>
      <c r="K89" s="8"/>
      <c r="L89" s="55">
        <f t="shared" si="5"/>
        <v>12.5</v>
      </c>
      <c r="M89" s="8"/>
      <c r="N89" s="8"/>
      <c r="O89" s="8">
        <v>2</v>
      </c>
      <c r="P89" s="55">
        <f t="shared" si="1"/>
        <v>25</v>
      </c>
      <c r="Q89" s="8">
        <v>1</v>
      </c>
      <c r="R89" s="8">
        <v>1</v>
      </c>
      <c r="S89" s="8"/>
      <c r="T89" s="55">
        <f t="shared" si="2"/>
        <v>25</v>
      </c>
      <c r="U89" s="8">
        <v>1</v>
      </c>
      <c r="V89" s="8">
        <v>2</v>
      </c>
      <c r="W89" s="8"/>
      <c r="X89" s="55">
        <f t="shared" si="3"/>
        <v>37.5</v>
      </c>
      <c r="Y89" s="55">
        <f t="shared" si="17"/>
        <v>7.625</v>
      </c>
      <c r="Z89" s="56">
        <f t="shared" si="4"/>
        <v>62.5</v>
      </c>
    </row>
    <row r="90" spans="2:26" x14ac:dyDescent="0.25">
      <c r="B90" s="73"/>
      <c r="C90" s="268" t="s">
        <v>59</v>
      </c>
      <c r="D90" s="246" t="s">
        <v>130</v>
      </c>
      <c r="E90" s="269">
        <v>11</v>
      </c>
      <c r="F90" s="269">
        <v>7</v>
      </c>
      <c r="G90" s="67">
        <f t="shared" si="0"/>
        <v>7</v>
      </c>
      <c r="H90" s="266" t="s">
        <v>50</v>
      </c>
      <c r="I90" s="264"/>
      <c r="J90" s="264"/>
      <c r="K90" s="264">
        <v>1</v>
      </c>
      <c r="L90" s="255">
        <f t="shared" si="5"/>
        <v>14.285714285714286</v>
      </c>
      <c r="M90" s="264"/>
      <c r="N90" s="264"/>
      <c r="O90" s="264">
        <v>3</v>
      </c>
      <c r="P90" s="255">
        <f t="shared" si="1"/>
        <v>42.857142857142854</v>
      </c>
      <c r="Q90" s="264"/>
      <c r="R90" s="264">
        <v>1</v>
      </c>
      <c r="S90" s="264"/>
      <c r="T90" s="255">
        <f t="shared" si="2"/>
        <v>14.285714285714286</v>
      </c>
      <c r="U90" s="264"/>
      <c r="V90" s="264">
        <v>2</v>
      </c>
      <c r="W90" s="264"/>
      <c r="X90" s="255">
        <f t="shared" si="3"/>
        <v>28.571428571428573</v>
      </c>
      <c r="Y90" s="255">
        <f t="shared" si="17"/>
        <v>7.2857142857142856</v>
      </c>
      <c r="Z90" s="256">
        <f t="shared" si="4"/>
        <v>42.857142857142861</v>
      </c>
    </row>
    <row r="91" spans="2:26" x14ac:dyDescent="0.25">
      <c r="B91" s="73"/>
      <c r="C91" s="7"/>
      <c r="D91" s="7"/>
      <c r="E91" s="5"/>
      <c r="F91" s="5"/>
      <c r="G91" s="48"/>
      <c r="H91" s="38"/>
      <c r="I91" s="8"/>
      <c r="J91" s="8"/>
      <c r="K91" s="8"/>
      <c r="L91" s="55"/>
      <c r="M91" s="8"/>
      <c r="N91" s="8"/>
      <c r="O91" s="8"/>
      <c r="P91" s="55"/>
      <c r="Q91" s="8"/>
      <c r="R91" s="8"/>
      <c r="S91" s="8"/>
      <c r="T91" s="55"/>
      <c r="U91" s="8"/>
      <c r="V91" s="8"/>
      <c r="W91" s="8"/>
      <c r="X91" s="55"/>
      <c r="Y91" s="108">
        <f>Y90-Y89</f>
        <v>-0.33928571428571441</v>
      </c>
      <c r="Z91" s="108">
        <f>Z90-Z89</f>
        <v>-19.642857142857139</v>
      </c>
    </row>
    <row r="92" spans="2:26" x14ac:dyDescent="0.25">
      <c r="B92" s="73"/>
      <c r="C92" s="141" t="s">
        <v>119</v>
      </c>
      <c r="D92" s="98" t="s">
        <v>90</v>
      </c>
      <c r="E92" s="100">
        <v>10</v>
      </c>
      <c r="F92" s="100">
        <v>14</v>
      </c>
      <c r="G92" s="67">
        <f t="shared" si="0"/>
        <v>14</v>
      </c>
      <c r="H92" s="138" t="s">
        <v>50</v>
      </c>
      <c r="I92" s="127"/>
      <c r="J92" s="127"/>
      <c r="K92" s="127"/>
      <c r="L92" s="106">
        <f t="shared" ref="L92" si="148">SUM(I92:K92)*100/G92</f>
        <v>0</v>
      </c>
      <c r="M92" s="127"/>
      <c r="N92" s="127"/>
      <c r="O92" s="127"/>
      <c r="P92" s="106">
        <f t="shared" ref="P92" si="149">SUM(M92:O92)*100/G92</f>
        <v>0</v>
      </c>
      <c r="Q92" s="127">
        <v>5</v>
      </c>
      <c r="R92" s="127">
        <v>6</v>
      </c>
      <c r="S92" s="127">
        <v>1</v>
      </c>
      <c r="T92" s="106">
        <f t="shared" ref="T92" si="150">SUM(Q92:S92)*100/G92</f>
        <v>85.714285714285708</v>
      </c>
      <c r="U92" s="127">
        <v>1</v>
      </c>
      <c r="V92" s="127">
        <v>1</v>
      </c>
      <c r="W92" s="127"/>
      <c r="X92" s="106">
        <f t="shared" ref="X92" si="151">SUM(U92:W92)*100/G92</f>
        <v>14.285714285714286</v>
      </c>
      <c r="Y92" s="106">
        <f t="shared" ref="Y92" si="152">(($I$12*I92)+($J$12*J92)+($K$12*K92)+($M$12*M92)+($N$12*N92)+($O$12*O92)+($Q$12*Q92)+($R$12*R92)+($S$12*S92)+($U$12*U92)+($V$12*V92)+($W$12*W92))/F92</f>
        <v>8.0714285714285712</v>
      </c>
      <c r="Z92" s="107">
        <f t="shared" ref="Z92" si="153">T92+X92</f>
        <v>100</v>
      </c>
    </row>
    <row r="93" spans="2:26" x14ac:dyDescent="0.25">
      <c r="B93" s="73"/>
      <c r="C93" s="7" t="s">
        <v>60</v>
      </c>
      <c r="D93" s="48" t="s">
        <v>19</v>
      </c>
      <c r="E93" s="5">
        <v>11</v>
      </c>
      <c r="F93" s="5">
        <v>12</v>
      </c>
      <c r="G93" s="4">
        <f t="shared" si="0"/>
        <v>12</v>
      </c>
      <c r="H93" s="38" t="s">
        <v>50</v>
      </c>
      <c r="I93" s="8"/>
      <c r="J93" s="8"/>
      <c r="K93" s="8"/>
      <c r="L93" s="55">
        <f t="shared" si="5"/>
        <v>0</v>
      </c>
      <c r="M93" s="8"/>
      <c r="N93" s="8"/>
      <c r="O93" s="8"/>
      <c r="P93" s="55">
        <f t="shared" si="1"/>
        <v>0</v>
      </c>
      <c r="Q93" s="8"/>
      <c r="R93" s="8"/>
      <c r="S93" s="8">
        <v>1</v>
      </c>
      <c r="T93" s="55">
        <f t="shared" si="2"/>
        <v>8.3333333333333339</v>
      </c>
      <c r="U93" s="8">
        <v>5</v>
      </c>
      <c r="V93" s="8">
        <v>5</v>
      </c>
      <c r="W93" s="8">
        <v>1</v>
      </c>
      <c r="X93" s="55">
        <f t="shared" si="3"/>
        <v>91.666666666666671</v>
      </c>
      <c r="Y93" s="55">
        <f t="shared" si="17"/>
        <v>10.5</v>
      </c>
      <c r="Z93" s="56">
        <f t="shared" si="4"/>
        <v>100</v>
      </c>
    </row>
    <row r="94" spans="2:26" x14ac:dyDescent="0.25">
      <c r="B94" s="73"/>
      <c r="C94" s="47"/>
      <c r="D94" s="73"/>
      <c r="E94" s="73"/>
      <c r="F94" s="73"/>
      <c r="G94" s="73"/>
      <c r="H94" s="73"/>
      <c r="I94" s="73"/>
      <c r="J94" s="73"/>
      <c r="K94" s="73"/>
      <c r="L94" s="140"/>
      <c r="M94" s="73"/>
      <c r="N94" s="73"/>
      <c r="O94" s="73"/>
      <c r="P94" s="140"/>
      <c r="Q94" s="73"/>
      <c r="R94" s="73"/>
      <c r="S94" s="73"/>
      <c r="T94" s="140"/>
      <c r="U94" s="73"/>
      <c r="V94" s="73"/>
      <c r="W94" s="73"/>
      <c r="X94" s="140"/>
      <c r="Y94" s="108">
        <f>Y93-Y92</f>
        <v>2.4285714285714288</v>
      </c>
      <c r="Z94" s="108">
        <f>Z93-Z92</f>
        <v>0</v>
      </c>
    </row>
    <row r="95" spans="2:26" x14ac:dyDescent="0.25">
      <c r="B95" s="73"/>
      <c r="C95" s="141" t="s">
        <v>119</v>
      </c>
      <c r="D95" s="98" t="s">
        <v>90</v>
      </c>
      <c r="E95" s="100">
        <v>11</v>
      </c>
      <c r="F95" s="100">
        <v>13</v>
      </c>
      <c r="G95" s="188">
        <f>I95+J95+K95+M95+N95+O95+Q95+R95+S95+U95+V95+W95</f>
        <v>13</v>
      </c>
      <c r="H95" s="138" t="s">
        <v>50</v>
      </c>
      <c r="I95" s="127"/>
      <c r="J95" s="127"/>
      <c r="K95" s="127"/>
      <c r="L95" s="106">
        <f t="shared" ref="L95" si="154">SUM(I95:K95)*100/G95</f>
        <v>0</v>
      </c>
      <c r="M95" s="127"/>
      <c r="N95" s="127"/>
      <c r="O95" s="127">
        <v>1</v>
      </c>
      <c r="P95" s="106">
        <f t="shared" ref="P95" si="155">SUM(M95:O95)*100/G95</f>
        <v>7.6923076923076925</v>
      </c>
      <c r="Q95" s="127">
        <v>1</v>
      </c>
      <c r="R95" s="127">
        <v>3</v>
      </c>
      <c r="S95" s="127">
        <v>2</v>
      </c>
      <c r="T95" s="106">
        <f t="shared" ref="T95" si="156">SUM(Q95:S95)*100/G95</f>
        <v>46.153846153846153</v>
      </c>
      <c r="U95" s="127">
        <v>3</v>
      </c>
      <c r="V95" s="127">
        <v>3</v>
      </c>
      <c r="W95" s="127"/>
      <c r="X95" s="106">
        <f t="shared" ref="X95" si="157">SUM(U95:W95)*100/G95</f>
        <v>46.153846153846153</v>
      </c>
      <c r="Y95" s="106">
        <f t="shared" ref="Y95" si="158">(($I$12*I95)+($J$12*J95)+($K$12*K95)+($M$12*M95)+($N$12*N95)+($O$12*O95)+($Q$12*Q95)+($R$12*R95)+($S$12*S95)+($U$12*U95)+($V$12*V95)+($W$12*W95))/F95</f>
        <v>9.0769230769230766</v>
      </c>
      <c r="Z95" s="107">
        <f t="shared" ref="Z95" si="159">T95+X95</f>
        <v>92.307692307692307</v>
      </c>
    </row>
    <row r="96" spans="2:26" x14ac:dyDescent="0.25">
      <c r="C96" s="73"/>
      <c r="D96" s="73"/>
      <c r="E96" s="73"/>
      <c r="F96" s="73"/>
      <c r="G96" s="110"/>
      <c r="H96" s="73"/>
      <c r="I96" s="73"/>
      <c r="J96" s="73"/>
      <c r="K96" s="73"/>
      <c r="L96" s="55"/>
      <c r="M96" s="73"/>
      <c r="N96" s="73"/>
      <c r="O96" s="73"/>
      <c r="P96" s="55"/>
      <c r="Q96" s="73"/>
      <c r="R96" s="73"/>
      <c r="S96" s="73"/>
      <c r="T96" s="55"/>
      <c r="U96" s="73"/>
      <c r="V96" s="73"/>
      <c r="W96" s="73"/>
      <c r="X96" s="55"/>
      <c r="Y96" s="74"/>
      <c r="Z96" s="74"/>
    </row>
    <row r="97" spans="3:26" x14ac:dyDescent="0.25">
      <c r="C97" s="73"/>
      <c r="D97" s="98" t="s">
        <v>90</v>
      </c>
      <c r="E97" s="73"/>
      <c r="F97" s="73"/>
      <c r="G97" s="110"/>
      <c r="H97" s="138" t="s">
        <v>50</v>
      </c>
      <c r="I97" s="73"/>
      <c r="J97" s="73"/>
      <c r="K97" s="73"/>
      <c r="L97" s="55"/>
      <c r="M97" s="73"/>
      <c r="N97" s="73"/>
      <c r="O97" s="73"/>
      <c r="P97" s="55"/>
      <c r="Q97" s="73"/>
      <c r="R97" s="73"/>
      <c r="S97" s="73"/>
      <c r="T97" s="55"/>
      <c r="U97" s="73"/>
      <c r="V97" s="73"/>
      <c r="W97" s="73"/>
      <c r="X97" s="55"/>
      <c r="Y97" s="142">
        <f>AVERAGE(Y95,Y92,Y88,Y83,Y78,Y73,Y68,Y57,Y56,Y55)</f>
        <v>8.651812631812632</v>
      </c>
      <c r="Z97" s="142">
        <f>AVERAGE(Z95,Z92,Z88,Z83,Z78,Z73,Z68,Z57,Z56,Z55)</f>
        <v>83.244422244422253</v>
      </c>
    </row>
    <row r="98" spans="3:26" x14ac:dyDescent="0.25">
      <c r="C98" s="73"/>
      <c r="D98" s="48" t="s">
        <v>19</v>
      </c>
      <c r="E98" s="73"/>
      <c r="F98" s="73"/>
      <c r="G98" s="110"/>
      <c r="H98" s="38" t="s">
        <v>50</v>
      </c>
      <c r="I98" s="73"/>
      <c r="J98" s="73"/>
      <c r="K98" s="73"/>
      <c r="L98" s="55"/>
      <c r="M98" s="73"/>
      <c r="N98" s="73"/>
      <c r="O98" s="73"/>
      <c r="P98" s="55"/>
      <c r="Q98" s="73"/>
      <c r="R98" s="73"/>
      <c r="S98" s="73"/>
      <c r="T98" s="55"/>
      <c r="U98" s="73"/>
      <c r="V98" s="73"/>
      <c r="W98" s="73"/>
      <c r="X98" s="55"/>
      <c r="Y98" s="74">
        <f>AVERAGE(Y93,Y89,Y84,Y79,Y74,Y69,Y64,Y58)</f>
        <v>7.974770021645023</v>
      </c>
      <c r="Z98" s="74">
        <f>AVERAGE(Z93,Z89,Z84,Z79,Z74,Z69,Z64,Z58)</f>
        <v>74.270833333333329</v>
      </c>
    </row>
    <row r="99" spans="3:26" x14ac:dyDescent="0.25">
      <c r="C99" s="73"/>
      <c r="D99" s="246" t="s">
        <v>130</v>
      </c>
      <c r="E99" s="73"/>
      <c r="F99" s="73"/>
      <c r="G99" s="110"/>
      <c r="H99" s="266" t="s">
        <v>50</v>
      </c>
      <c r="I99" s="73"/>
      <c r="J99" s="73"/>
      <c r="K99" s="73"/>
      <c r="L99" s="55"/>
      <c r="M99" s="73"/>
      <c r="N99" s="73"/>
      <c r="O99" s="73"/>
      <c r="P99" s="55"/>
      <c r="Q99" s="73"/>
      <c r="R99" s="73"/>
      <c r="S99" s="73"/>
      <c r="T99" s="55"/>
      <c r="U99" s="73"/>
      <c r="V99" s="73"/>
      <c r="W99" s="73"/>
      <c r="X99" s="55"/>
      <c r="Y99" s="267">
        <f>AVERAGE(Y90,Y85,Y80,Y75,Y70,Y65,Y61)</f>
        <v>8.681772709083635</v>
      </c>
      <c r="Z99" s="267">
        <f>AVERAGE(Z90,Z85,Z80,Z75,Z70,Z65,Z61)</f>
        <v>79.193677470988405</v>
      </c>
    </row>
    <row r="100" spans="3:26" x14ac:dyDescent="0.25">
      <c r="C100" s="73"/>
      <c r="D100" s="246" t="s">
        <v>153</v>
      </c>
      <c r="E100" s="73"/>
      <c r="F100" s="73"/>
      <c r="G100" s="110"/>
      <c r="H100" s="466" t="s">
        <v>50</v>
      </c>
      <c r="I100" s="73"/>
      <c r="J100" s="73"/>
      <c r="K100" s="73"/>
      <c r="L100" s="55"/>
      <c r="M100" s="73"/>
      <c r="N100" s="73"/>
      <c r="O100" s="73"/>
      <c r="P100" s="55"/>
      <c r="Q100" s="73"/>
      <c r="R100" s="73"/>
      <c r="S100" s="73"/>
      <c r="T100" s="55"/>
      <c r="U100" s="73"/>
      <c r="V100" s="73"/>
      <c r="W100" s="73"/>
      <c r="X100" s="55"/>
      <c r="Y100" s="267">
        <f>AVERAGE(Y86,Y81,Y76,Y71,Y66,Y62,Y60)</f>
        <v>8.4194392908678619</v>
      </c>
      <c r="Z100" s="267">
        <f>AVERAGE(Z86,Z81,Z76,Z71,Z66,Z62,Z60)</f>
        <v>77.798392084106368</v>
      </c>
    </row>
    <row r="101" spans="3:26" x14ac:dyDescent="0.25">
      <c r="C101" s="73"/>
      <c r="D101" s="73"/>
      <c r="E101" s="73"/>
      <c r="F101" s="73"/>
      <c r="G101" s="110"/>
      <c r="H101" s="73"/>
      <c r="I101" s="73"/>
      <c r="J101" s="73"/>
      <c r="K101" s="73"/>
      <c r="L101" s="55"/>
      <c r="M101" s="73"/>
      <c r="N101" s="73"/>
      <c r="O101" s="73"/>
      <c r="P101" s="55"/>
      <c r="Q101" s="73"/>
      <c r="R101" s="73"/>
      <c r="S101" s="73"/>
      <c r="T101" s="55"/>
      <c r="U101" s="73"/>
      <c r="V101" s="73"/>
      <c r="W101" s="73"/>
      <c r="X101" s="55"/>
      <c r="Y101" s="108">
        <f>Y100-Y99</f>
        <v>-0.26233341821577305</v>
      </c>
      <c r="Z101" s="108">
        <f>Z100-Z99</f>
        <v>-1.395285386882037</v>
      </c>
    </row>
    <row r="102" spans="3:26" ht="45" x14ac:dyDescent="0.25">
      <c r="C102" s="120" t="s">
        <v>118</v>
      </c>
      <c r="D102" s="98" t="s">
        <v>90</v>
      </c>
      <c r="E102" s="73"/>
      <c r="F102" s="73"/>
      <c r="G102" s="73"/>
      <c r="H102" s="73"/>
      <c r="I102" s="73"/>
      <c r="J102" s="73"/>
      <c r="K102" s="73"/>
      <c r="L102" s="55"/>
      <c r="M102" s="73"/>
      <c r="N102" s="73"/>
      <c r="O102" s="73"/>
      <c r="P102" s="55"/>
      <c r="Q102" s="73"/>
      <c r="R102" s="73"/>
      <c r="S102" s="73"/>
      <c r="T102" s="55"/>
      <c r="U102" s="73"/>
      <c r="V102" s="73"/>
      <c r="W102" s="73"/>
      <c r="X102" s="55"/>
      <c r="Y102" s="121">
        <f t="shared" ref="Y102:Z104" si="160">AVERAGE(Y97,Y50)</f>
        <v>8.1537784437784424</v>
      </c>
      <c r="Z102" s="121">
        <f t="shared" si="160"/>
        <v>77.66854573997432</v>
      </c>
    </row>
    <row r="103" spans="3:26" ht="45" x14ac:dyDescent="0.25">
      <c r="C103" s="24" t="s">
        <v>118</v>
      </c>
      <c r="D103" s="48" t="s">
        <v>19</v>
      </c>
      <c r="E103" s="73"/>
      <c r="F103" s="73"/>
      <c r="G103" s="73"/>
      <c r="H103" s="73"/>
      <c r="I103" s="73"/>
      <c r="J103" s="73"/>
      <c r="K103" s="73"/>
      <c r="L103" s="55"/>
      <c r="M103" s="73"/>
      <c r="N103" s="73"/>
      <c r="O103" s="73"/>
      <c r="P103" s="55"/>
      <c r="Q103" s="73"/>
      <c r="R103" s="73"/>
      <c r="S103" s="73"/>
      <c r="T103" s="55"/>
      <c r="U103" s="73"/>
      <c r="V103" s="73"/>
      <c r="W103" s="73"/>
      <c r="X103" s="55"/>
      <c r="Y103" s="143">
        <f t="shared" si="160"/>
        <v>7.6366042439703161</v>
      </c>
      <c r="Z103" s="143">
        <f t="shared" si="160"/>
        <v>72.11454468150896</v>
      </c>
    </row>
    <row r="104" spans="3:26" ht="45" x14ac:dyDescent="0.25">
      <c r="C104" s="24" t="s">
        <v>118</v>
      </c>
      <c r="D104" s="246" t="s">
        <v>130</v>
      </c>
      <c r="E104" s="73"/>
      <c r="F104" s="73"/>
      <c r="G104" s="73"/>
      <c r="H104" s="73"/>
      <c r="I104" s="73"/>
      <c r="J104" s="73"/>
      <c r="K104" s="73"/>
      <c r="L104" s="55"/>
      <c r="M104" s="73"/>
      <c r="N104" s="73"/>
      <c r="O104" s="73"/>
      <c r="P104" s="55"/>
      <c r="Q104" s="73"/>
      <c r="R104" s="73"/>
      <c r="S104" s="73"/>
      <c r="T104" s="55"/>
      <c r="U104" s="73"/>
      <c r="V104" s="73"/>
      <c r="W104" s="73"/>
      <c r="X104" s="55"/>
      <c r="Y104" s="265">
        <f t="shared" si="160"/>
        <v>8.204721888755504</v>
      </c>
      <c r="Z104" s="265">
        <f t="shared" si="160"/>
        <v>78.054221688675483</v>
      </c>
    </row>
    <row r="105" spans="3:26" ht="45" x14ac:dyDescent="0.25">
      <c r="C105" s="24" t="s">
        <v>118</v>
      </c>
      <c r="D105" s="246" t="s">
        <v>153</v>
      </c>
      <c r="E105" s="73"/>
      <c r="F105" s="73"/>
      <c r="G105" s="73"/>
      <c r="H105" s="73"/>
      <c r="I105" s="73"/>
      <c r="J105" s="73"/>
      <c r="K105" s="73"/>
      <c r="L105" s="55"/>
      <c r="M105" s="73"/>
      <c r="N105" s="73"/>
      <c r="O105" s="73"/>
      <c r="P105" s="55"/>
      <c r="Q105" s="73"/>
      <c r="R105" s="73"/>
      <c r="S105" s="73"/>
      <c r="T105" s="55"/>
      <c r="U105" s="73"/>
      <c r="V105" s="73"/>
      <c r="W105" s="73"/>
      <c r="X105" s="55"/>
      <c r="Y105" s="265">
        <f>AVERAGE(Y100,Y53)</f>
        <v>8.1942279942279939</v>
      </c>
      <c r="Z105" s="265">
        <f>AVERAGE(Z100,Z53)</f>
        <v>79.103277674706248</v>
      </c>
    </row>
    <row r="106" spans="3:26" x14ac:dyDescent="0.25">
      <c r="C106" s="73"/>
      <c r="D106" s="73"/>
      <c r="E106" s="73"/>
      <c r="F106" s="73"/>
      <c r="G106" s="73"/>
      <c r="H106" s="73"/>
      <c r="I106" s="73"/>
      <c r="J106" s="73"/>
      <c r="K106" s="73"/>
      <c r="L106" s="55"/>
      <c r="M106" s="73"/>
      <c r="N106" s="73"/>
      <c r="O106" s="73"/>
      <c r="P106" s="55"/>
      <c r="Q106" s="73"/>
      <c r="R106" s="73"/>
      <c r="S106" s="73"/>
      <c r="T106" s="55"/>
      <c r="U106" s="73"/>
      <c r="V106" s="73"/>
      <c r="W106" s="73"/>
      <c r="X106" s="55"/>
      <c r="Y106" s="108">
        <f>Y105-Y104</f>
        <v>-1.049389452751015E-2</v>
      </c>
      <c r="Z106" s="108">
        <f>Z105-Z104</f>
        <v>1.0490559860307656</v>
      </c>
    </row>
  </sheetData>
  <mergeCells count="25">
    <mergeCell ref="Y10:Y12"/>
    <mergeCell ref="Z10:Z12"/>
    <mergeCell ref="B5:Z5"/>
    <mergeCell ref="Y1:Z1"/>
    <mergeCell ref="B2:Z2"/>
    <mergeCell ref="B3:Z3"/>
    <mergeCell ref="B4:Z4"/>
    <mergeCell ref="B7:Z7"/>
    <mergeCell ref="G9:G12"/>
    <mergeCell ref="H9:H12"/>
    <mergeCell ref="I9:X9"/>
    <mergeCell ref="Y9:Z9"/>
    <mergeCell ref="I10:L10"/>
    <mergeCell ref="M10:P10"/>
    <mergeCell ref="Q10:T10"/>
    <mergeCell ref="U10:X10"/>
    <mergeCell ref="I11:K11"/>
    <mergeCell ref="M11:O11"/>
    <mergeCell ref="Q11:S11"/>
    <mergeCell ref="U11:W11"/>
    <mergeCell ref="B9:B12"/>
    <mergeCell ref="C9:C12"/>
    <mergeCell ref="E9:E12"/>
    <mergeCell ref="F9:F12"/>
    <mergeCell ref="D9:D12"/>
  </mergeCells>
  <pageMargins left="0.25" right="0.25" top="0.75" bottom="0.75" header="0.3" footer="0.3"/>
  <pageSetup paperSize="9" scale="53" fitToWidth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8"/>
  <sheetViews>
    <sheetView topLeftCell="A79" zoomScaleNormal="100" workbookViewId="0">
      <selection activeCell="AA100" sqref="AA100"/>
    </sheetView>
  </sheetViews>
  <sheetFormatPr defaultRowHeight="15" x14ac:dyDescent="0.25"/>
  <cols>
    <col min="1" max="1" width="4.28515625" customWidth="1"/>
    <col min="2" max="2" width="6.42578125" customWidth="1"/>
    <col min="3" max="3" width="15.5703125" customWidth="1"/>
    <col min="4" max="4" width="12.140625" customWidth="1"/>
    <col min="5" max="5" width="6.42578125" customWidth="1"/>
    <col min="6" max="6" width="7.28515625" customWidth="1"/>
    <col min="7" max="7" width="5.5703125" customWidth="1"/>
    <col min="8" max="8" width="10.7109375" customWidth="1"/>
    <col min="9" max="9" width="4.140625" customWidth="1"/>
    <col min="10" max="10" width="3.42578125" customWidth="1"/>
    <col min="11" max="11" width="4.5703125" customWidth="1"/>
    <col min="12" max="12" width="6.42578125" customWidth="1"/>
    <col min="13" max="13" width="5.140625" customWidth="1"/>
    <col min="14" max="14" width="4.5703125" customWidth="1"/>
    <col min="15" max="15" width="4.140625" customWidth="1"/>
    <col min="16" max="16" width="5.5703125" customWidth="1"/>
    <col min="17" max="17" width="5" customWidth="1"/>
    <col min="18" max="18" width="4.42578125" customWidth="1"/>
    <col min="19" max="19" width="4" customWidth="1"/>
    <col min="20" max="20" width="6.42578125" customWidth="1"/>
    <col min="21" max="21" width="4.28515625" customWidth="1"/>
    <col min="22" max="22" width="3.7109375" customWidth="1"/>
    <col min="23" max="23" width="3.42578125" customWidth="1"/>
    <col min="24" max="24" width="6.42578125" customWidth="1"/>
    <col min="25" max="25" width="10" customWidth="1"/>
    <col min="26" max="26" width="6.85546875" customWidth="1"/>
  </cols>
  <sheetData>
    <row r="1" spans="2:26" x14ac:dyDescent="0.25">
      <c r="B1" s="1"/>
      <c r="Y1" s="491" t="s">
        <v>78</v>
      </c>
      <c r="Z1" s="491"/>
    </row>
    <row r="2" spans="2:26" x14ac:dyDescent="0.25">
      <c r="B2" s="492" t="s">
        <v>149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</row>
    <row r="3" spans="2:26" x14ac:dyDescent="0.25">
      <c r="B3" s="494" t="s">
        <v>150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spans="2:26" ht="15.75" customHeight="1" x14ac:dyDescent="0.25">
      <c r="B4" s="484" t="s">
        <v>2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spans="2:26" ht="30.75" customHeight="1" x14ac:dyDescent="0.25">
      <c r="B5" s="484" t="s">
        <v>79</v>
      </c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spans="2:26" ht="18.75" customHeight="1" x14ac:dyDescent="0.3">
      <c r="B6" s="501" t="s">
        <v>3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</row>
    <row r="7" spans="2:26" x14ac:dyDescent="0.25">
      <c r="B7" s="483" t="s">
        <v>4</v>
      </c>
      <c r="C7" s="483" t="s">
        <v>5</v>
      </c>
      <c r="D7" s="486" t="s">
        <v>6</v>
      </c>
      <c r="E7" s="488" t="s">
        <v>7</v>
      </c>
      <c r="F7" s="483" t="s">
        <v>8</v>
      </c>
      <c r="G7" s="489" t="s">
        <v>9</v>
      </c>
      <c r="H7" s="483" t="s">
        <v>10</v>
      </c>
      <c r="I7" s="488" t="s">
        <v>11</v>
      </c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 t="s">
        <v>127</v>
      </c>
      <c r="Z7" s="488"/>
    </row>
    <row r="8" spans="2:26" x14ac:dyDescent="0.25">
      <c r="B8" s="483"/>
      <c r="C8" s="483"/>
      <c r="D8" s="487"/>
      <c r="E8" s="488"/>
      <c r="F8" s="483"/>
      <c r="G8" s="490"/>
      <c r="H8" s="483"/>
      <c r="I8" s="488" t="s">
        <v>12</v>
      </c>
      <c r="J8" s="488"/>
      <c r="K8" s="488"/>
      <c r="L8" s="488"/>
      <c r="M8" s="488" t="s">
        <v>13</v>
      </c>
      <c r="N8" s="488"/>
      <c r="O8" s="488"/>
      <c r="P8" s="488"/>
      <c r="Q8" s="488" t="s">
        <v>14</v>
      </c>
      <c r="R8" s="488"/>
      <c r="S8" s="488"/>
      <c r="T8" s="488"/>
      <c r="U8" s="488" t="s">
        <v>15</v>
      </c>
      <c r="V8" s="488"/>
      <c r="W8" s="488"/>
      <c r="X8" s="488"/>
      <c r="Y8" s="483" t="s">
        <v>33</v>
      </c>
      <c r="Z8" s="500" t="s">
        <v>17</v>
      </c>
    </row>
    <row r="9" spans="2:26" ht="15" customHeight="1" x14ac:dyDescent="0.25">
      <c r="B9" s="483"/>
      <c r="C9" s="483"/>
      <c r="D9" s="487"/>
      <c r="E9" s="488"/>
      <c r="F9" s="483"/>
      <c r="G9" s="490"/>
      <c r="H9" s="483"/>
      <c r="I9" s="483" t="s">
        <v>16</v>
      </c>
      <c r="J9" s="483"/>
      <c r="K9" s="483"/>
      <c r="L9" s="68"/>
      <c r="M9" s="483" t="s">
        <v>16</v>
      </c>
      <c r="N9" s="483"/>
      <c r="O9" s="483"/>
      <c r="P9" s="68"/>
      <c r="Q9" s="483" t="s">
        <v>16</v>
      </c>
      <c r="R9" s="483"/>
      <c r="S9" s="483"/>
      <c r="T9" s="68"/>
      <c r="U9" s="483" t="s">
        <v>16</v>
      </c>
      <c r="V9" s="483"/>
      <c r="W9" s="483"/>
      <c r="X9" s="68"/>
      <c r="Y9" s="483"/>
      <c r="Z9" s="500"/>
    </row>
    <row r="10" spans="2:26" x14ac:dyDescent="0.25">
      <c r="B10" s="483"/>
      <c r="C10" s="483"/>
      <c r="D10" s="487"/>
      <c r="E10" s="488"/>
      <c r="F10" s="483"/>
      <c r="G10" s="490"/>
      <c r="H10" s="483"/>
      <c r="I10" s="66">
        <v>1</v>
      </c>
      <c r="J10" s="66">
        <v>2</v>
      </c>
      <c r="K10" s="68">
        <v>3</v>
      </c>
      <c r="L10" s="68" t="s">
        <v>18</v>
      </c>
      <c r="M10" s="66">
        <v>4</v>
      </c>
      <c r="N10" s="66">
        <v>5</v>
      </c>
      <c r="O10" s="68">
        <v>6</v>
      </c>
      <c r="P10" s="68" t="s">
        <v>18</v>
      </c>
      <c r="Q10" s="66">
        <v>7</v>
      </c>
      <c r="R10" s="66">
        <v>8</v>
      </c>
      <c r="S10" s="68">
        <v>9</v>
      </c>
      <c r="T10" s="68" t="s">
        <v>18</v>
      </c>
      <c r="U10" s="66">
        <v>10</v>
      </c>
      <c r="V10" s="66">
        <v>11</v>
      </c>
      <c r="W10" s="68">
        <v>12</v>
      </c>
      <c r="X10" s="68" t="s">
        <v>18</v>
      </c>
      <c r="Y10" s="483"/>
      <c r="Z10" s="500"/>
    </row>
    <row r="11" spans="2:26" x14ac:dyDescent="0.25">
      <c r="B11" s="390"/>
      <c r="C11" s="477" t="s">
        <v>60</v>
      </c>
      <c r="D11" s="474" t="s">
        <v>153</v>
      </c>
      <c r="E11" s="478">
        <v>11</v>
      </c>
      <c r="F11" s="479">
        <v>10</v>
      </c>
      <c r="G11" s="474">
        <f t="shared" ref="G11" si="0">I11+J11+K11+M11+N11+O11+Q11+R11+S11+U11+V11+W11</f>
        <v>10</v>
      </c>
      <c r="H11" s="473" t="s">
        <v>51</v>
      </c>
      <c r="I11" s="479"/>
      <c r="J11" s="479"/>
      <c r="K11" s="480">
        <v>1</v>
      </c>
      <c r="L11" s="481">
        <f>SUM(I11:K11)*100/G11</f>
        <v>10</v>
      </c>
      <c r="M11" s="479">
        <v>2</v>
      </c>
      <c r="N11" s="479">
        <v>1</v>
      </c>
      <c r="O11" s="480"/>
      <c r="P11" s="481">
        <f>SUM(M11:O11)*100/G11</f>
        <v>30</v>
      </c>
      <c r="Q11" s="479"/>
      <c r="R11" s="479">
        <v>3</v>
      </c>
      <c r="S11" s="480">
        <v>1</v>
      </c>
      <c r="T11" s="481">
        <f>SUM(Q11:S11)*100/G11</f>
        <v>40</v>
      </c>
      <c r="U11" s="479">
        <v>2</v>
      </c>
      <c r="V11" s="479"/>
      <c r="W11" s="480"/>
      <c r="X11" s="475">
        <f>SUM(U11:W11)*100/G11</f>
        <v>20</v>
      </c>
      <c r="Y11" s="475">
        <f t="shared" ref="Y11" si="1">((1*I11)+(2*J11)+(3*K11)+(4*M11)+(5*N11)+(6*O11)+(7*Q11)+(8*R11)+(9*S11)+(10*U11)+(11*V11)+(12*W11))/G11</f>
        <v>6.9</v>
      </c>
      <c r="Z11" s="476">
        <f t="shared" ref="Z11" si="2">T11+X11</f>
        <v>60</v>
      </c>
    </row>
    <row r="12" spans="2:26" x14ac:dyDescent="0.25">
      <c r="B12" s="240"/>
      <c r="C12" s="263" t="s">
        <v>60</v>
      </c>
      <c r="D12" s="246" t="s">
        <v>130</v>
      </c>
      <c r="E12" s="269">
        <v>11</v>
      </c>
      <c r="F12" s="269">
        <v>7</v>
      </c>
      <c r="G12" s="246">
        <f t="shared" ref="G12" si="3">I12+J12+K12+M12+N12+O12+Q12+R12+S12+U12+V12+W12</f>
        <v>7</v>
      </c>
      <c r="H12" s="263" t="s">
        <v>51</v>
      </c>
      <c r="I12" s="264"/>
      <c r="J12" s="264">
        <v>4</v>
      </c>
      <c r="K12" s="264"/>
      <c r="L12" s="255">
        <f>SUM(I12:K12)*100/G12</f>
        <v>57.142857142857146</v>
      </c>
      <c r="M12" s="264"/>
      <c r="N12" s="264"/>
      <c r="O12" s="264">
        <v>1</v>
      </c>
      <c r="P12" s="255">
        <f>SUM(M12:O12)*100/G12</f>
        <v>14.285714285714286</v>
      </c>
      <c r="Q12" s="264"/>
      <c r="R12" s="264">
        <v>1</v>
      </c>
      <c r="S12" s="264">
        <v>1</v>
      </c>
      <c r="T12" s="255">
        <f t="shared" ref="T12" si="4">SUM(Q12:S12)*100/F12</f>
        <v>28.571428571428573</v>
      </c>
      <c r="U12" s="264"/>
      <c r="V12" s="264"/>
      <c r="W12" s="264"/>
      <c r="X12" s="255">
        <f t="shared" ref="X12" si="5">SUM(U12:W12)*100/F12</f>
        <v>0</v>
      </c>
      <c r="Y12" s="255">
        <f t="shared" ref="Y12" si="6">(($I$10*I12)+($J$10*J12)+($K$10*K12)+($M$10*M12)+($N$10*N12)+($O$10*O12)+($Q$10*Q12)+($R$10*R12)+($S$10*S12)+($U$10*U12)+($V$10*V12)+($W$10*W12))/F12</f>
        <v>4.4285714285714288</v>
      </c>
      <c r="Z12" s="256">
        <f t="shared" ref="Z12" si="7">T12+X12</f>
        <v>28.571428571428573</v>
      </c>
    </row>
    <row r="13" spans="2:26" x14ac:dyDescent="0.25">
      <c r="B13" s="240"/>
      <c r="C13" s="70" t="s">
        <v>60</v>
      </c>
      <c r="D13" s="48" t="s">
        <v>19</v>
      </c>
      <c r="E13" s="54">
        <v>9</v>
      </c>
      <c r="F13" s="54">
        <v>11</v>
      </c>
      <c r="G13" s="48">
        <f t="shared" ref="G13:G14" si="8">I13+J13+K13+M13+N13+O13+Q13+R13+S13+U13+V13+W13</f>
        <v>11</v>
      </c>
      <c r="H13" s="70" t="s">
        <v>51</v>
      </c>
      <c r="I13" s="37"/>
      <c r="J13" s="37"/>
      <c r="K13" s="37"/>
      <c r="L13" s="55">
        <f>SUM(I13:K13)*100/F13</f>
        <v>0</v>
      </c>
      <c r="M13" s="37">
        <v>3</v>
      </c>
      <c r="N13" s="37">
        <v>1</v>
      </c>
      <c r="O13" s="37"/>
      <c r="P13" s="55">
        <f t="shared" ref="P13" si="9">SUM(M13:O13)*100/F13</f>
        <v>36.363636363636367</v>
      </c>
      <c r="Q13" s="37">
        <v>1</v>
      </c>
      <c r="R13" s="37">
        <v>3</v>
      </c>
      <c r="S13" s="37">
        <v>1</v>
      </c>
      <c r="T13" s="55">
        <f t="shared" ref="T13" si="10">SUM(Q13:S13)*100/F13</f>
        <v>45.454545454545453</v>
      </c>
      <c r="U13" s="37">
        <v>2</v>
      </c>
      <c r="V13" s="37"/>
      <c r="W13" s="37"/>
      <c r="X13" s="55">
        <f t="shared" ref="X13" si="11">SUM(U13:W13)*100/F13</f>
        <v>18.181818181818183</v>
      </c>
      <c r="Y13" s="55">
        <f t="shared" ref="Y13:Y14" si="12">(($I$10*I13)+($J$10*J13)+($K$10*K13)+($M$10*M13)+($N$10*N13)+($O$10*O13)+($Q$10*Q13)+($R$10*R13)+($S$10*S13)+($U$10*U13)+($V$10*V13)+($W$10*W13))/F13</f>
        <v>7</v>
      </c>
      <c r="Z13" s="56">
        <f t="shared" ref="Z13:Z14" si="13">T13+X13</f>
        <v>63.63636363636364</v>
      </c>
    </row>
    <row r="14" spans="2:26" x14ac:dyDescent="0.25">
      <c r="B14" s="240"/>
      <c r="C14" s="259" t="s">
        <v>60</v>
      </c>
      <c r="D14" s="246" t="s">
        <v>130</v>
      </c>
      <c r="E14" s="300">
        <v>10</v>
      </c>
      <c r="F14" s="300">
        <v>10</v>
      </c>
      <c r="G14" s="67">
        <f t="shared" si="8"/>
        <v>10</v>
      </c>
      <c r="H14" s="301" t="s">
        <v>51</v>
      </c>
      <c r="I14" s="302"/>
      <c r="J14" s="302"/>
      <c r="K14" s="302">
        <v>1</v>
      </c>
      <c r="L14" s="276">
        <f>SUM(I14:K14)*100/G14</f>
        <v>10</v>
      </c>
      <c r="M14" s="302">
        <v>2</v>
      </c>
      <c r="N14" s="302"/>
      <c r="O14" s="302">
        <v>3</v>
      </c>
      <c r="P14" s="276">
        <f>SUM(M14:O14)*100/G14</f>
        <v>50</v>
      </c>
      <c r="Q14" s="302">
        <v>1</v>
      </c>
      <c r="R14" s="302"/>
      <c r="S14" s="302">
        <v>1</v>
      </c>
      <c r="T14" s="276">
        <f>SUM(Q14:S14)*100/G14</f>
        <v>20</v>
      </c>
      <c r="U14" s="302">
        <v>2</v>
      </c>
      <c r="V14" s="302"/>
      <c r="W14" s="302"/>
      <c r="X14" s="276">
        <f>SUM(U14:W14)*100/G14</f>
        <v>20</v>
      </c>
      <c r="Y14" s="255">
        <f t="shared" si="12"/>
        <v>6.5</v>
      </c>
      <c r="Z14" s="256">
        <f t="shared" si="13"/>
        <v>40</v>
      </c>
    </row>
    <row r="15" spans="2:26" x14ac:dyDescent="0.25">
      <c r="B15" s="240"/>
      <c r="C15" s="70"/>
      <c r="D15" s="48"/>
      <c r="E15" s="303"/>
      <c r="F15" s="303"/>
      <c r="G15" s="48"/>
      <c r="H15" s="227"/>
      <c r="I15" s="304"/>
      <c r="J15" s="304"/>
      <c r="K15" s="304"/>
      <c r="L15" s="305"/>
      <c r="M15" s="304"/>
      <c r="N15" s="304"/>
      <c r="O15" s="304"/>
      <c r="P15" s="305"/>
      <c r="Q15" s="304"/>
      <c r="R15" s="304"/>
      <c r="S15" s="304"/>
      <c r="T15" s="305"/>
      <c r="U15" s="304"/>
      <c r="V15" s="304"/>
      <c r="W15" s="304"/>
      <c r="X15" s="305"/>
      <c r="Y15" s="108">
        <f>Y14-Y13</f>
        <v>-0.5</v>
      </c>
      <c r="Z15" s="108">
        <f>Z14-Z13</f>
        <v>-23.63636363636364</v>
      </c>
    </row>
    <row r="16" spans="2:26" x14ac:dyDescent="0.25">
      <c r="B16" s="240"/>
      <c r="C16" s="96" t="s">
        <v>60</v>
      </c>
      <c r="D16" s="98" t="s">
        <v>90</v>
      </c>
      <c r="E16" s="97">
        <v>9</v>
      </c>
      <c r="F16" s="97">
        <v>13</v>
      </c>
      <c r="G16" s="67">
        <f t="shared" ref="G16:G17" si="14">I16+J16+K16+M16+N16+O16+Q16+R16+S16+U16+V16+W16</f>
        <v>13</v>
      </c>
      <c r="H16" s="101" t="s">
        <v>51</v>
      </c>
      <c r="I16" s="102"/>
      <c r="J16" s="102">
        <v>4</v>
      </c>
      <c r="K16" s="102">
        <v>1</v>
      </c>
      <c r="L16" s="111">
        <f>SUM(I16:K16)*100/G16</f>
        <v>38.46153846153846</v>
      </c>
      <c r="M16" s="102">
        <v>1</v>
      </c>
      <c r="N16" s="102">
        <v>1</v>
      </c>
      <c r="O16" s="102">
        <v>2</v>
      </c>
      <c r="P16" s="111">
        <f>SUM(M16:O16)*100/G16</f>
        <v>30.76923076923077</v>
      </c>
      <c r="Q16" s="102"/>
      <c r="R16" s="102">
        <v>1</v>
      </c>
      <c r="S16" s="102">
        <v>3</v>
      </c>
      <c r="T16" s="111">
        <f>SUM(Q16:S16)*100/G16</f>
        <v>30.76923076923077</v>
      </c>
      <c r="U16" s="102"/>
      <c r="V16" s="102"/>
      <c r="W16" s="102"/>
      <c r="X16" s="111">
        <f>SUM(U16:W16)*100/G16</f>
        <v>0</v>
      </c>
      <c r="Y16" s="106">
        <f t="shared" ref="Y16:Y17" si="15">(($I$10*I16)+($J$10*J16)+($K$10*K16)+($M$10*M16)+($N$10*N16)+($O$10*O16)+($Q$10*Q16)+($R$10*R16)+($S$10*S16)+($U$10*U16)+($V$10*V16)+($W$10*W16))/F16</f>
        <v>5.1538461538461542</v>
      </c>
      <c r="Z16" s="107">
        <f t="shared" ref="Z16:Z17" si="16">T16+X16</f>
        <v>30.76923076923077</v>
      </c>
    </row>
    <row r="17" spans="2:26" x14ac:dyDescent="0.25">
      <c r="B17" s="240"/>
      <c r="C17" s="6" t="s">
        <v>60</v>
      </c>
      <c r="D17" s="48" t="s">
        <v>19</v>
      </c>
      <c r="E17" s="5">
        <v>10</v>
      </c>
      <c r="F17" s="5">
        <v>8</v>
      </c>
      <c r="G17" s="67">
        <f t="shared" si="14"/>
        <v>8</v>
      </c>
      <c r="H17" s="6" t="s">
        <v>51</v>
      </c>
      <c r="I17" s="8"/>
      <c r="J17" s="8">
        <v>2</v>
      </c>
      <c r="K17" s="8">
        <v>2</v>
      </c>
      <c r="L17" s="55">
        <f>SUM(I17:K17)*100/G17</f>
        <v>50</v>
      </c>
      <c r="M17" s="8">
        <v>1</v>
      </c>
      <c r="N17" s="8"/>
      <c r="O17" s="8">
        <v>1</v>
      </c>
      <c r="P17" s="55">
        <f>SUM(M17:O17)*100/G17</f>
        <v>25</v>
      </c>
      <c r="Q17" s="8"/>
      <c r="R17" s="8">
        <v>2</v>
      </c>
      <c r="S17" s="8"/>
      <c r="T17" s="55">
        <f t="shared" ref="T17" si="17">SUM(Q17:S17)*100/F17</f>
        <v>25</v>
      </c>
      <c r="U17" s="8"/>
      <c r="V17" s="8"/>
      <c r="W17" s="8"/>
      <c r="X17" s="55">
        <f t="shared" ref="X17" si="18">SUM(U17:W17)*100/F17</f>
        <v>0</v>
      </c>
      <c r="Y17" s="55">
        <f t="shared" si="15"/>
        <v>4.5</v>
      </c>
      <c r="Z17" s="56">
        <f t="shared" si="16"/>
        <v>25</v>
      </c>
    </row>
    <row r="18" spans="2:26" x14ac:dyDescent="0.25">
      <c r="B18" s="240"/>
      <c r="C18" s="36"/>
      <c r="D18" s="48"/>
      <c r="E18" s="20"/>
      <c r="F18" s="20"/>
      <c r="G18" s="48"/>
      <c r="H18" s="36"/>
      <c r="I18" s="37"/>
      <c r="J18" s="37"/>
      <c r="K18" s="37"/>
      <c r="L18" s="55"/>
      <c r="M18" s="37"/>
      <c r="N18" s="37"/>
      <c r="O18" s="37"/>
      <c r="P18" s="55"/>
      <c r="Q18" s="37"/>
      <c r="R18" s="37"/>
      <c r="S18" s="37"/>
      <c r="T18" s="55"/>
      <c r="U18" s="37"/>
      <c r="V18" s="37"/>
      <c r="W18" s="37"/>
      <c r="X18" s="55"/>
      <c r="Y18" s="108">
        <f>Y17-Y16</f>
        <v>-0.65384615384615419</v>
      </c>
      <c r="Z18" s="108">
        <f>Z17-Z16</f>
        <v>-5.7692307692307701</v>
      </c>
    </row>
    <row r="19" spans="2:26" x14ac:dyDescent="0.25">
      <c r="B19" s="20"/>
      <c r="C19" s="96" t="s">
        <v>60</v>
      </c>
      <c r="D19" s="98" t="s">
        <v>90</v>
      </c>
      <c r="E19" s="97">
        <v>10</v>
      </c>
      <c r="F19" s="97">
        <v>14</v>
      </c>
      <c r="G19" s="67">
        <f t="shared" ref="G19:G20" si="19">I19+J19+K19+M19+N19+O19+Q19+R19+S19+U19+V19+W19</f>
        <v>14</v>
      </c>
      <c r="H19" s="101" t="s">
        <v>51</v>
      </c>
      <c r="I19" s="102"/>
      <c r="J19" s="102">
        <v>1</v>
      </c>
      <c r="K19" s="102">
        <v>1</v>
      </c>
      <c r="L19" s="111">
        <f>SUM(I19:K19)*100/G19</f>
        <v>14.285714285714286</v>
      </c>
      <c r="M19" s="102"/>
      <c r="N19" s="102">
        <v>3</v>
      </c>
      <c r="O19" s="102">
        <v>3</v>
      </c>
      <c r="P19" s="111">
        <f>SUM(M19:O19)*100/G19</f>
        <v>42.857142857142854</v>
      </c>
      <c r="Q19" s="102"/>
      <c r="R19" s="102">
        <v>2</v>
      </c>
      <c r="S19" s="102">
        <v>1</v>
      </c>
      <c r="T19" s="111">
        <f>SUM(Q19:S19)*100/G19</f>
        <v>21.428571428571427</v>
      </c>
      <c r="U19" s="102">
        <v>3</v>
      </c>
      <c r="V19" s="102"/>
      <c r="W19" s="102"/>
      <c r="X19" s="111">
        <f>SUM(U19:W19)*100/G19</f>
        <v>21.428571428571427</v>
      </c>
      <c r="Y19" s="106">
        <f t="shared" ref="Y19:Y20" si="20">(($I$10*I19)+($J$10*J19)+($K$10*K19)+($M$10*M19)+($N$10*N19)+($O$10*O19)+($Q$10*Q19)+($R$10*R19)+($S$10*S19)+($U$10*U19)+($V$10*V19)+($W$10*W19))/F19</f>
        <v>6.6428571428571432</v>
      </c>
      <c r="Z19" s="107">
        <f t="shared" ref="Z19:Z20" si="21">T19+X19</f>
        <v>42.857142857142854</v>
      </c>
    </row>
    <row r="20" spans="2:26" x14ac:dyDescent="0.25">
      <c r="B20" s="20"/>
      <c r="C20" s="6" t="s">
        <v>60</v>
      </c>
      <c r="D20" s="48" t="s">
        <v>19</v>
      </c>
      <c r="E20" s="5">
        <v>11</v>
      </c>
      <c r="F20" s="5">
        <v>12</v>
      </c>
      <c r="G20" s="67">
        <f t="shared" si="19"/>
        <v>12</v>
      </c>
      <c r="H20" s="6" t="s">
        <v>51</v>
      </c>
      <c r="I20" s="8"/>
      <c r="J20" s="8"/>
      <c r="K20" s="8"/>
      <c r="L20" s="55">
        <f>SUM(I20:K20)*100/G20</f>
        <v>0</v>
      </c>
      <c r="M20" s="8"/>
      <c r="N20" s="8"/>
      <c r="O20" s="8">
        <v>4</v>
      </c>
      <c r="P20" s="55">
        <f>SUM(M20:O20)*100/G20</f>
        <v>33.333333333333336</v>
      </c>
      <c r="Q20" s="8">
        <v>1</v>
      </c>
      <c r="R20" s="8"/>
      <c r="S20" s="8">
        <v>3</v>
      </c>
      <c r="T20" s="55">
        <f>SUM(Q20:S20)*100/G20</f>
        <v>33.333333333333336</v>
      </c>
      <c r="U20" s="8">
        <v>3</v>
      </c>
      <c r="V20" s="8">
        <v>1</v>
      </c>
      <c r="W20" s="8"/>
      <c r="X20" s="55">
        <f>SUM(U20:W20)*100/G20</f>
        <v>33.333333333333336</v>
      </c>
      <c r="Y20" s="55">
        <f t="shared" si="20"/>
        <v>8.25</v>
      </c>
      <c r="Z20" s="56">
        <f t="shared" si="21"/>
        <v>66.666666666666671</v>
      </c>
    </row>
    <row r="21" spans="2:26" x14ac:dyDescent="0.25">
      <c r="B21" s="20"/>
      <c r="C21" s="36"/>
      <c r="D21" s="70"/>
      <c r="E21" s="21"/>
      <c r="F21" s="31"/>
      <c r="G21" s="48"/>
      <c r="H21" s="52"/>
      <c r="I21" s="13"/>
      <c r="J21" s="13"/>
      <c r="K21" s="13"/>
      <c r="L21" s="55"/>
      <c r="M21" s="13"/>
      <c r="N21" s="13"/>
      <c r="O21" s="13"/>
      <c r="P21" s="55"/>
      <c r="Q21" s="13"/>
      <c r="R21" s="13"/>
      <c r="S21" s="13"/>
      <c r="T21" s="55"/>
      <c r="U21" s="13"/>
      <c r="V21" s="13"/>
      <c r="W21" s="13"/>
      <c r="X21" s="55"/>
      <c r="Y21" s="108">
        <f>Y20-Y19</f>
        <v>1.6071428571428568</v>
      </c>
      <c r="Z21" s="108">
        <f>Z20-Z19</f>
        <v>23.809523809523817</v>
      </c>
    </row>
    <row r="22" spans="2:26" x14ac:dyDescent="0.25">
      <c r="B22" s="20"/>
      <c r="C22" s="96" t="s">
        <v>60</v>
      </c>
      <c r="D22" s="98" t="s">
        <v>90</v>
      </c>
      <c r="E22" s="100">
        <v>11</v>
      </c>
      <c r="F22" s="100">
        <v>13</v>
      </c>
      <c r="G22" s="67">
        <f t="shared" ref="G22:G76" si="22">I22+J22+K22+M22+N22+O22+Q22+R22+S22+U22+V22+W22</f>
        <v>13</v>
      </c>
      <c r="H22" s="104" t="s">
        <v>51</v>
      </c>
      <c r="I22" s="105"/>
      <c r="J22" s="105">
        <v>1</v>
      </c>
      <c r="K22" s="105"/>
      <c r="L22" s="111">
        <f>SUM(I22:K22)*100/G22</f>
        <v>7.6923076923076925</v>
      </c>
      <c r="M22" s="105">
        <v>1</v>
      </c>
      <c r="N22" s="105">
        <v>1</v>
      </c>
      <c r="O22" s="105">
        <v>2</v>
      </c>
      <c r="P22" s="111">
        <f>SUM(M22:O22)*100/G22</f>
        <v>30.76923076923077</v>
      </c>
      <c r="Q22" s="105">
        <v>2</v>
      </c>
      <c r="R22" s="105">
        <v>2</v>
      </c>
      <c r="S22" s="105">
        <v>1</v>
      </c>
      <c r="T22" s="111">
        <f>SUM(Q22:S22)*100/G22</f>
        <v>38.46153846153846</v>
      </c>
      <c r="U22" s="105"/>
      <c r="V22" s="105">
        <v>3</v>
      </c>
      <c r="W22" s="105"/>
      <c r="X22" s="111">
        <f>SUM(U22:W22)*100/G22</f>
        <v>23.076923076923077</v>
      </c>
      <c r="Y22" s="106">
        <f t="shared" ref="Y22" si="23">(($I$10*I22)+($J$10*J22)+($K$10*K22)+($M$10*M22)+($N$10*N22)+($O$10*O22)+($Q$10*Q22)+($R$10*R22)+($S$10*S22)+($U$10*U22)+($V$10*V22)+($W$10*W22))/F22</f>
        <v>7.3076923076923075</v>
      </c>
      <c r="Z22" s="107">
        <f t="shared" ref="Z22" si="24">T22+X22</f>
        <v>61.538461538461533</v>
      </c>
    </row>
    <row r="23" spans="2:26" x14ac:dyDescent="0.25">
      <c r="B23" s="20"/>
      <c r="C23" s="36"/>
      <c r="D23" s="70"/>
      <c r="E23" s="54"/>
      <c r="F23" s="35"/>
      <c r="G23" s="48"/>
      <c r="H23" s="99"/>
      <c r="I23" s="50"/>
      <c r="J23" s="50"/>
      <c r="K23" s="50"/>
      <c r="L23" s="55"/>
      <c r="M23" s="50"/>
      <c r="N23" s="50"/>
      <c r="O23" s="50"/>
      <c r="P23" s="37"/>
      <c r="Q23" s="50"/>
      <c r="R23" s="50"/>
      <c r="S23" s="50"/>
      <c r="T23" s="37"/>
      <c r="U23" s="50"/>
      <c r="V23" s="50"/>
      <c r="W23" s="50"/>
      <c r="X23" s="37"/>
      <c r="Y23" s="55"/>
      <c r="Z23" s="55"/>
    </row>
    <row r="24" spans="2:26" x14ac:dyDescent="0.25">
      <c r="B24" s="20"/>
      <c r="C24" s="36"/>
      <c r="D24" s="98" t="s">
        <v>90</v>
      </c>
      <c r="E24" s="54"/>
      <c r="F24" s="35"/>
      <c r="G24" s="48"/>
      <c r="H24" s="101" t="s">
        <v>51</v>
      </c>
      <c r="I24" s="50"/>
      <c r="J24" s="50"/>
      <c r="K24" s="50"/>
      <c r="L24" s="55"/>
      <c r="M24" s="50"/>
      <c r="N24" s="50"/>
      <c r="O24" s="50"/>
      <c r="P24" s="37"/>
      <c r="Q24" s="50"/>
      <c r="R24" s="50"/>
      <c r="S24" s="50"/>
      <c r="T24" s="37"/>
      <c r="U24" s="50"/>
      <c r="V24" s="50"/>
      <c r="W24" s="50"/>
      <c r="X24" s="37"/>
      <c r="Y24" s="106">
        <f>AVERAGE(Y22,Y19,Y16)</f>
        <v>6.3681318681318686</v>
      </c>
      <c r="Z24" s="106">
        <f>AVERAGE(Z22,Z19,Z16)</f>
        <v>45.054945054945051</v>
      </c>
    </row>
    <row r="25" spans="2:26" x14ac:dyDescent="0.25">
      <c r="B25" s="20"/>
      <c r="C25" s="36"/>
      <c r="D25" s="48" t="s">
        <v>19</v>
      </c>
      <c r="E25" s="54"/>
      <c r="F25" s="35"/>
      <c r="G25" s="48"/>
      <c r="H25" s="6" t="s">
        <v>51</v>
      </c>
      <c r="I25" s="50"/>
      <c r="J25" s="50"/>
      <c r="K25" s="50"/>
      <c r="L25" s="55"/>
      <c r="M25" s="50"/>
      <c r="N25" s="50"/>
      <c r="O25" s="50"/>
      <c r="P25" s="37"/>
      <c r="Q25" s="50"/>
      <c r="R25" s="50"/>
      <c r="S25" s="50"/>
      <c r="T25" s="37"/>
      <c r="U25" s="50"/>
      <c r="V25" s="50"/>
      <c r="W25" s="50"/>
      <c r="X25" s="37"/>
      <c r="Y25" s="55">
        <f>AVERAGE(Y20,Y17,Y13)</f>
        <v>6.583333333333333</v>
      </c>
      <c r="Z25" s="55">
        <f>AVERAGE(Z20,Z17,Z13)</f>
        <v>51.767676767676768</v>
      </c>
    </row>
    <row r="26" spans="2:26" x14ac:dyDescent="0.25">
      <c r="B26" s="20"/>
      <c r="C26" s="36"/>
      <c r="D26" s="246" t="s">
        <v>130</v>
      </c>
      <c r="E26" s="54"/>
      <c r="F26" s="35"/>
      <c r="G26" s="48"/>
      <c r="H26" s="263" t="s">
        <v>51</v>
      </c>
      <c r="I26" s="50"/>
      <c r="J26" s="50"/>
      <c r="K26" s="50"/>
      <c r="L26" s="55"/>
      <c r="M26" s="50"/>
      <c r="N26" s="50"/>
      <c r="O26" s="50"/>
      <c r="P26" s="37"/>
      <c r="Q26" s="50"/>
      <c r="R26" s="50"/>
      <c r="S26" s="50"/>
      <c r="T26" s="37"/>
      <c r="U26" s="50"/>
      <c r="V26" s="50"/>
      <c r="W26" s="50"/>
      <c r="X26" s="37"/>
      <c r="Y26" s="255">
        <f>AVERAGE(Y14,Y12)</f>
        <v>5.4642857142857144</v>
      </c>
      <c r="Z26" s="255">
        <f>AVERAGE(Z14,Z12)</f>
        <v>34.285714285714285</v>
      </c>
    </row>
    <row r="27" spans="2:26" x14ac:dyDescent="0.25">
      <c r="B27" s="20"/>
      <c r="C27" s="36"/>
      <c r="D27" s="246" t="s">
        <v>153</v>
      </c>
      <c r="E27" s="54"/>
      <c r="F27" s="35"/>
      <c r="G27" s="48"/>
      <c r="H27" s="263" t="s">
        <v>51</v>
      </c>
      <c r="I27" s="50"/>
      <c r="J27" s="50"/>
      <c r="K27" s="50"/>
      <c r="L27" s="55"/>
      <c r="M27" s="50"/>
      <c r="N27" s="50"/>
      <c r="O27" s="50"/>
      <c r="P27" s="37"/>
      <c r="Q27" s="50"/>
      <c r="R27" s="50"/>
      <c r="S27" s="50"/>
      <c r="T27" s="37"/>
      <c r="U27" s="50"/>
      <c r="V27" s="50"/>
      <c r="W27" s="50"/>
      <c r="X27" s="37"/>
      <c r="Y27" s="255">
        <f>AVERAGE(Y11)</f>
        <v>6.9</v>
      </c>
      <c r="Z27" s="255">
        <f>AVERAGE(Z11)</f>
        <v>60</v>
      </c>
    </row>
    <row r="28" spans="2:26" x14ac:dyDescent="0.25">
      <c r="B28" s="20"/>
      <c r="C28" s="36"/>
      <c r="D28" s="70"/>
      <c r="E28" s="54"/>
      <c r="F28" s="35"/>
      <c r="G28" s="48"/>
      <c r="H28" s="99"/>
      <c r="I28" s="50"/>
      <c r="J28" s="50"/>
      <c r="K28" s="50"/>
      <c r="L28" s="55"/>
      <c r="M28" s="50"/>
      <c r="N28" s="50"/>
      <c r="O28" s="50"/>
      <c r="P28" s="37"/>
      <c r="Q28" s="50"/>
      <c r="R28" s="50"/>
      <c r="S28" s="50"/>
      <c r="T28" s="37"/>
      <c r="U28" s="50"/>
      <c r="V28" s="50"/>
      <c r="W28" s="50"/>
      <c r="X28" s="37"/>
      <c r="Y28" s="108">
        <f>Y27-Y26</f>
        <v>1.4357142857142859</v>
      </c>
      <c r="Z28" s="108">
        <f>Z27-Z26</f>
        <v>25.714285714285715</v>
      </c>
    </row>
    <row r="29" spans="2:26" x14ac:dyDescent="0.25">
      <c r="B29" s="5"/>
      <c r="C29" s="36" t="s">
        <v>61</v>
      </c>
      <c r="D29" s="48" t="s">
        <v>19</v>
      </c>
      <c r="E29" s="20">
        <v>5</v>
      </c>
      <c r="F29" s="20">
        <v>14</v>
      </c>
      <c r="G29" s="67">
        <f t="shared" si="22"/>
        <v>14</v>
      </c>
      <c r="H29" s="36" t="s">
        <v>52</v>
      </c>
      <c r="I29" s="37"/>
      <c r="J29" s="37"/>
      <c r="K29" s="37">
        <v>1</v>
      </c>
      <c r="L29" s="55">
        <f t="shared" ref="L29:L88" si="25">SUM(I29:K29)*100/F29</f>
        <v>7.1428571428571432</v>
      </c>
      <c r="M29" s="37">
        <v>1</v>
      </c>
      <c r="N29" s="37">
        <v>1</v>
      </c>
      <c r="O29" s="37">
        <v>2</v>
      </c>
      <c r="P29" s="55">
        <f t="shared" ref="P29:P73" si="26">SUM(M29:O29)*100/F29</f>
        <v>28.571428571428573</v>
      </c>
      <c r="Q29" s="37">
        <v>1</v>
      </c>
      <c r="R29" s="37">
        <v>3</v>
      </c>
      <c r="S29" s="37">
        <v>4</v>
      </c>
      <c r="T29" s="55">
        <f t="shared" ref="T29:T73" si="27">SUM(Q29:S29)*100/F29</f>
        <v>57.142857142857146</v>
      </c>
      <c r="U29" s="37"/>
      <c r="V29" s="37">
        <v>1</v>
      </c>
      <c r="W29" s="37"/>
      <c r="X29" s="55">
        <f t="shared" ref="X29:X73" si="28">SUM(U29:W29)*100/F29</f>
        <v>7.1428571428571432</v>
      </c>
      <c r="Y29" s="55">
        <f t="shared" ref="Y29:Y73" si="29">(($I$10*I29)+($J$10*J29)+($K$10*K29)+($M$10*M29)+($N$10*N29)+($O$10*O29)+($Q$10*Q29)+($R$10*R29)+($S$10*S29)+($U$10*U29)+($V$10*V29)+($W$10*W29))/F29</f>
        <v>7.2857142857142856</v>
      </c>
      <c r="Z29" s="56">
        <f t="shared" ref="Z29:Z73" si="30">T29+X29</f>
        <v>64.285714285714292</v>
      </c>
    </row>
    <row r="30" spans="2:26" x14ac:dyDescent="0.25">
      <c r="B30" s="5"/>
      <c r="C30" s="96" t="s">
        <v>61</v>
      </c>
      <c r="D30" s="98" t="s">
        <v>90</v>
      </c>
      <c r="E30" s="109">
        <v>5</v>
      </c>
      <c r="F30" s="109">
        <v>15</v>
      </c>
      <c r="G30" s="67">
        <f t="shared" si="22"/>
        <v>15</v>
      </c>
      <c r="H30" s="101" t="s">
        <v>52</v>
      </c>
      <c r="I30" s="102"/>
      <c r="J30" s="102"/>
      <c r="K30" s="102"/>
      <c r="L30" s="111">
        <f>SUM(I30:K30)*100/G30</f>
        <v>0</v>
      </c>
      <c r="M30" s="102">
        <v>1</v>
      </c>
      <c r="N30" s="102">
        <v>1</v>
      </c>
      <c r="O30" s="102"/>
      <c r="P30" s="111">
        <f>SUM(M30:O30)*100/G30</f>
        <v>13.333333333333334</v>
      </c>
      <c r="Q30" s="102">
        <v>2</v>
      </c>
      <c r="R30" s="102">
        <v>3</v>
      </c>
      <c r="S30" s="102">
        <v>4</v>
      </c>
      <c r="T30" s="111">
        <f>SUM(Q30:S30)*100/G30</f>
        <v>60</v>
      </c>
      <c r="U30" s="102">
        <v>3</v>
      </c>
      <c r="V30" s="102">
        <v>1</v>
      </c>
      <c r="W30" s="102"/>
      <c r="X30" s="111">
        <f>SUM(U30:W30)*100/G30</f>
        <v>26.666666666666668</v>
      </c>
      <c r="Y30" s="106">
        <f t="shared" si="29"/>
        <v>8.2666666666666675</v>
      </c>
      <c r="Z30" s="107">
        <f t="shared" si="30"/>
        <v>86.666666666666671</v>
      </c>
    </row>
    <row r="31" spans="2:26" x14ac:dyDescent="0.25">
      <c r="B31" s="5"/>
      <c r="C31" s="6" t="s">
        <v>61</v>
      </c>
      <c r="D31" s="48" t="s">
        <v>19</v>
      </c>
      <c r="E31" s="5">
        <v>6</v>
      </c>
      <c r="F31" s="5">
        <v>14</v>
      </c>
      <c r="G31" s="67">
        <f t="shared" si="22"/>
        <v>14</v>
      </c>
      <c r="H31" s="6" t="s">
        <v>52</v>
      </c>
      <c r="I31" s="8"/>
      <c r="J31" s="8"/>
      <c r="K31" s="8"/>
      <c r="L31" s="55">
        <f t="shared" si="25"/>
        <v>0</v>
      </c>
      <c r="M31" s="8">
        <v>2</v>
      </c>
      <c r="N31" s="8">
        <v>2</v>
      </c>
      <c r="O31" s="8">
        <v>1</v>
      </c>
      <c r="P31" s="55">
        <f t="shared" si="26"/>
        <v>35.714285714285715</v>
      </c>
      <c r="Q31" s="8"/>
      <c r="R31" s="8">
        <v>5</v>
      </c>
      <c r="S31" s="8">
        <v>2</v>
      </c>
      <c r="T31" s="55">
        <f t="shared" si="27"/>
        <v>50</v>
      </c>
      <c r="U31" s="8">
        <v>2</v>
      </c>
      <c r="V31" s="8"/>
      <c r="W31" s="8"/>
      <c r="X31" s="55">
        <f t="shared" si="28"/>
        <v>14.285714285714286</v>
      </c>
      <c r="Y31" s="55">
        <f t="shared" si="29"/>
        <v>7.2857142857142856</v>
      </c>
      <c r="Z31" s="56">
        <f t="shared" si="30"/>
        <v>64.285714285714292</v>
      </c>
    </row>
    <row r="32" spans="2:26" x14ac:dyDescent="0.25">
      <c r="B32" s="5"/>
      <c r="C32" s="6"/>
      <c r="D32" s="48"/>
      <c r="E32" s="5"/>
      <c r="F32" s="5"/>
      <c r="G32" s="110"/>
      <c r="H32" s="6"/>
      <c r="I32" s="8"/>
      <c r="J32" s="8"/>
      <c r="K32" s="8"/>
      <c r="L32" s="55"/>
      <c r="M32" s="8"/>
      <c r="N32" s="8"/>
      <c r="O32" s="8"/>
      <c r="P32" s="55"/>
      <c r="Q32" s="8"/>
      <c r="R32" s="8"/>
      <c r="S32" s="8"/>
      <c r="T32" s="55"/>
      <c r="U32" s="8"/>
      <c r="V32" s="8"/>
      <c r="W32" s="8"/>
      <c r="X32" s="55"/>
      <c r="Y32" s="55"/>
      <c r="Z32" s="56"/>
    </row>
    <row r="33" spans="2:26" x14ac:dyDescent="0.25">
      <c r="B33" s="5"/>
      <c r="C33" s="96" t="s">
        <v>61</v>
      </c>
      <c r="D33" s="98" t="s">
        <v>90</v>
      </c>
      <c r="E33" s="100">
        <v>6</v>
      </c>
      <c r="F33" s="100">
        <v>11</v>
      </c>
      <c r="G33" s="67">
        <f t="shared" si="22"/>
        <v>11</v>
      </c>
      <c r="H33" s="104" t="s">
        <v>52</v>
      </c>
      <c r="I33" s="105"/>
      <c r="J33" s="105"/>
      <c r="K33" s="105"/>
      <c r="L33" s="111">
        <f>SUM(I33:K33)*100/G33</f>
        <v>0</v>
      </c>
      <c r="M33" s="105">
        <v>3</v>
      </c>
      <c r="N33" s="105">
        <v>2</v>
      </c>
      <c r="O33" s="105"/>
      <c r="P33" s="111">
        <f>SUM(M33:O33)*100/G33</f>
        <v>45.454545454545453</v>
      </c>
      <c r="Q33" s="105"/>
      <c r="R33" s="105">
        <v>1</v>
      </c>
      <c r="S33" s="105">
        <v>2</v>
      </c>
      <c r="T33" s="111">
        <f>SUM(Q33:S33)*100/G33</f>
        <v>27.272727272727273</v>
      </c>
      <c r="U33" s="105">
        <v>3</v>
      </c>
      <c r="V33" s="105"/>
      <c r="W33" s="105"/>
      <c r="X33" s="111">
        <f>SUM(U33:W33)*100/G33</f>
        <v>27.272727272727273</v>
      </c>
      <c r="Y33" s="106">
        <f t="shared" ref="Y33" si="31">(($I$10*I33)+($J$10*J33)+($K$10*K33)+($M$10*M33)+($N$10*N33)+($O$10*O33)+($Q$10*Q33)+($R$10*R33)+($S$10*S33)+($U$10*U33)+($V$10*V33)+($W$10*W33))/F33</f>
        <v>7.0909090909090908</v>
      </c>
      <c r="Z33" s="107">
        <f t="shared" ref="Z33" si="32">T33+X33</f>
        <v>54.545454545454547</v>
      </c>
    </row>
    <row r="34" spans="2:26" x14ac:dyDescent="0.25">
      <c r="B34" s="5"/>
      <c r="C34" s="6"/>
      <c r="D34" s="48"/>
      <c r="E34" s="5"/>
      <c r="F34" s="5"/>
      <c r="G34" s="110"/>
      <c r="H34" s="6"/>
      <c r="I34" s="8"/>
      <c r="J34" s="8"/>
      <c r="K34" s="8"/>
      <c r="L34" s="55"/>
      <c r="M34" s="8"/>
      <c r="N34" s="8"/>
      <c r="O34" s="8"/>
      <c r="P34" s="55"/>
      <c r="Q34" s="8"/>
      <c r="R34" s="8"/>
      <c r="S34" s="8"/>
      <c r="T34" s="55"/>
      <c r="U34" s="8"/>
      <c r="V34" s="8"/>
      <c r="W34" s="8"/>
      <c r="X34" s="55"/>
      <c r="Y34" s="55"/>
      <c r="Z34" s="56"/>
    </row>
    <row r="35" spans="2:26" x14ac:dyDescent="0.25">
      <c r="B35" s="5"/>
      <c r="C35" s="6"/>
      <c r="D35" s="98" t="s">
        <v>90</v>
      </c>
      <c r="E35" s="5"/>
      <c r="F35" s="5"/>
      <c r="G35" s="110"/>
      <c r="H35" s="101" t="s">
        <v>52</v>
      </c>
      <c r="I35" s="8"/>
      <c r="J35" s="8"/>
      <c r="K35" s="8"/>
      <c r="L35" s="55"/>
      <c r="M35" s="8"/>
      <c r="N35" s="8"/>
      <c r="O35" s="8"/>
      <c r="P35" s="55"/>
      <c r="Q35" s="8"/>
      <c r="R35" s="8"/>
      <c r="S35" s="8"/>
      <c r="T35" s="55"/>
      <c r="U35" s="8"/>
      <c r="V35" s="8"/>
      <c r="W35" s="8"/>
      <c r="X35" s="55"/>
      <c r="Y35" s="106">
        <f>AVERAGE(Y33,Y30)</f>
        <v>7.6787878787878796</v>
      </c>
      <c r="Z35" s="106">
        <f>AVERAGE(Z33,Z30)</f>
        <v>70.606060606060609</v>
      </c>
    </row>
    <row r="36" spans="2:26" x14ac:dyDescent="0.25">
      <c r="B36" s="5"/>
      <c r="C36" s="6"/>
      <c r="D36" s="48" t="s">
        <v>19</v>
      </c>
      <c r="E36" s="5"/>
      <c r="F36" s="5"/>
      <c r="G36" s="110"/>
      <c r="H36" s="6" t="s">
        <v>52</v>
      </c>
      <c r="I36" s="8"/>
      <c r="J36" s="8"/>
      <c r="K36" s="8"/>
      <c r="L36" s="55"/>
      <c r="M36" s="8"/>
      <c r="N36" s="8"/>
      <c r="O36" s="8"/>
      <c r="P36" s="55"/>
      <c r="Q36" s="8"/>
      <c r="R36" s="8"/>
      <c r="S36" s="8"/>
      <c r="T36" s="55"/>
      <c r="U36" s="8"/>
      <c r="V36" s="8"/>
      <c r="W36" s="8"/>
      <c r="X36" s="55"/>
      <c r="Y36" s="55">
        <f>AVERAGE(Y31,Y29)</f>
        <v>7.2857142857142856</v>
      </c>
      <c r="Z36" s="55">
        <f>AVERAGE(Z31,Z29)</f>
        <v>64.285714285714292</v>
      </c>
    </row>
    <row r="37" spans="2:26" x14ac:dyDescent="0.25">
      <c r="B37" s="5" t="s">
        <v>21</v>
      </c>
      <c r="C37" s="6"/>
      <c r="D37" s="51"/>
      <c r="E37" s="21"/>
      <c r="F37" s="31"/>
      <c r="G37" s="48"/>
      <c r="H37" s="52"/>
      <c r="I37" s="13"/>
      <c r="J37" s="13"/>
      <c r="K37" s="13"/>
      <c r="L37" s="55"/>
      <c r="M37" s="13"/>
      <c r="N37" s="13"/>
      <c r="O37" s="13"/>
      <c r="P37" s="37"/>
      <c r="Q37" s="13"/>
      <c r="R37" s="13"/>
      <c r="S37" s="13"/>
      <c r="T37" s="37"/>
      <c r="U37" s="13"/>
      <c r="V37" s="13"/>
      <c r="W37" s="13"/>
      <c r="X37" s="37"/>
      <c r="Y37" s="108">
        <f>Y36-Y35</f>
        <v>-0.39307359307359402</v>
      </c>
      <c r="Z37" s="108">
        <f>Z36-Z35</f>
        <v>-6.3203463203463173</v>
      </c>
    </row>
    <row r="38" spans="2:26" x14ac:dyDescent="0.25">
      <c r="B38" s="5"/>
      <c r="C38" s="263" t="s">
        <v>60</v>
      </c>
      <c r="D38" s="54" t="s">
        <v>153</v>
      </c>
      <c r="E38" s="21">
        <v>5</v>
      </c>
      <c r="F38" s="307">
        <v>10</v>
      </c>
      <c r="G38" s="67">
        <f t="shared" si="22"/>
        <v>10</v>
      </c>
      <c r="H38" s="308" t="s">
        <v>54</v>
      </c>
      <c r="I38" s="13"/>
      <c r="J38" s="13"/>
      <c r="K38" s="13"/>
      <c r="L38" s="254">
        <f>SUM(I38:K38)*100/F38</f>
        <v>0</v>
      </c>
      <c r="M38" s="13"/>
      <c r="N38" s="13"/>
      <c r="O38" s="13">
        <v>1</v>
      </c>
      <c r="P38" s="254">
        <f>SUM(M38:O38)*100/F38</f>
        <v>10</v>
      </c>
      <c r="Q38" s="13">
        <v>2</v>
      </c>
      <c r="R38" s="13">
        <v>1</v>
      </c>
      <c r="S38" s="13">
        <v>4</v>
      </c>
      <c r="T38" s="254">
        <f>SUM(Q38:S38)*100/F38</f>
        <v>70</v>
      </c>
      <c r="U38" s="13">
        <v>2</v>
      </c>
      <c r="V38" s="13"/>
      <c r="W38" s="13"/>
      <c r="X38" s="254">
        <f>SUM(U38:W38)*100/F38</f>
        <v>20</v>
      </c>
      <c r="Y38" s="255">
        <f>(($I$10*I38)+($J$10*J38)+($K$10*K38)+($M$10*M38)+($N$10*N38)+($O$10*O38)+($Q$10*Q38)+($R$10*R38)+($S$10*S38)+($U$10*U38)+($V$10*V38)+($W$10*W38))/F38</f>
        <v>8.4</v>
      </c>
      <c r="Z38" s="256">
        <f t="shared" si="30"/>
        <v>90</v>
      </c>
    </row>
    <row r="39" spans="2:26" x14ac:dyDescent="0.25">
      <c r="B39" s="5"/>
      <c r="C39" s="263" t="s">
        <v>60</v>
      </c>
      <c r="D39" s="260" t="s">
        <v>130</v>
      </c>
      <c r="E39" s="269">
        <v>5</v>
      </c>
      <c r="F39" s="307">
        <v>17</v>
      </c>
      <c r="G39" s="67">
        <f t="shared" si="22"/>
        <v>17</v>
      </c>
      <c r="H39" s="308" t="s">
        <v>54</v>
      </c>
      <c r="I39" s="309"/>
      <c r="J39" s="309"/>
      <c r="K39" s="309"/>
      <c r="L39" s="254">
        <f>SUM(I39:K39)*100/F39</f>
        <v>0</v>
      </c>
      <c r="M39" s="309">
        <v>1</v>
      </c>
      <c r="N39" s="309">
        <v>1</v>
      </c>
      <c r="O39" s="309"/>
      <c r="P39" s="254">
        <f>SUM(M39:O39)*100/F39</f>
        <v>11.764705882352942</v>
      </c>
      <c r="Q39" s="309">
        <v>2</v>
      </c>
      <c r="R39" s="309">
        <v>3</v>
      </c>
      <c r="S39" s="309">
        <v>1</v>
      </c>
      <c r="T39" s="254">
        <f>SUM(Q39:S39)*100/F39</f>
        <v>35.294117647058826</v>
      </c>
      <c r="U39" s="309">
        <v>8</v>
      </c>
      <c r="V39" s="309">
        <v>1</v>
      </c>
      <c r="W39" s="309"/>
      <c r="X39" s="254">
        <f>SUM(U39:W39)*100/F39</f>
        <v>52.941176470588232</v>
      </c>
      <c r="Y39" s="255">
        <f>(($I$10*I39)+($J$10*J39)+($K$10*K39)+($M$10*M39)+($N$10*N39)+($O$10*O39)+($Q$10*Q39)+($R$10*R39)+($S$10*S39)+($U$10*U39)+($V$10*V39)+($W$10*W39))/F39</f>
        <v>8.6470588235294112</v>
      </c>
      <c r="Z39" s="256">
        <f t="shared" si="30"/>
        <v>88.235294117647058</v>
      </c>
    </row>
    <row r="40" spans="2:26" x14ac:dyDescent="0.25">
      <c r="B40" s="5"/>
      <c r="C40" s="263" t="s">
        <v>60</v>
      </c>
      <c r="D40" s="260" t="s">
        <v>153</v>
      </c>
      <c r="E40" s="269">
        <v>6</v>
      </c>
      <c r="F40" s="307">
        <v>18</v>
      </c>
      <c r="G40" s="67">
        <f t="shared" si="22"/>
        <v>18</v>
      </c>
      <c r="H40" s="308" t="s">
        <v>54</v>
      </c>
      <c r="I40" s="309"/>
      <c r="J40" s="309"/>
      <c r="K40" s="309"/>
      <c r="L40" s="254">
        <f>SUM(I40:K40)*100/F40</f>
        <v>0</v>
      </c>
      <c r="M40" s="309">
        <v>2</v>
      </c>
      <c r="N40" s="309">
        <v>1</v>
      </c>
      <c r="O40" s="309">
        <v>1</v>
      </c>
      <c r="P40" s="254">
        <f>SUM(M40:O40)*100/F40</f>
        <v>22.222222222222221</v>
      </c>
      <c r="Q40" s="309">
        <v>2</v>
      </c>
      <c r="R40" s="309">
        <v>2</v>
      </c>
      <c r="S40" s="309">
        <v>3</v>
      </c>
      <c r="T40" s="254">
        <f>SUM(Q40:S40)*100/F40</f>
        <v>38.888888888888886</v>
      </c>
      <c r="U40" s="309">
        <v>7</v>
      </c>
      <c r="V40" s="309"/>
      <c r="W40" s="309"/>
      <c r="X40" s="254">
        <f>SUM(U40:W40)*100/F40</f>
        <v>38.888888888888886</v>
      </c>
      <c r="Y40" s="255">
        <f>(($I$10*I40)+($J$10*J40)+($K$10*K40)+($M$10*M40)+($N$10*N40)+($O$10*O40)+($Q$10*Q40)+($R$10*R40)+($S$10*S40)+($U$10*U40)+($V$10*V40)+($W$10*W40))/F40</f>
        <v>8.1111111111111107</v>
      </c>
      <c r="Z40" s="256">
        <f t="shared" si="30"/>
        <v>77.777777777777771</v>
      </c>
    </row>
    <row r="41" spans="2:26" x14ac:dyDescent="0.25">
      <c r="B41" s="5"/>
      <c r="C41" s="177"/>
      <c r="D41" s="408"/>
      <c r="E41" s="17"/>
      <c r="F41" s="416"/>
      <c r="G41" s="110"/>
      <c r="H41" s="467"/>
      <c r="I41" s="412"/>
      <c r="J41" s="412"/>
      <c r="K41" s="412"/>
      <c r="L41" s="417"/>
      <c r="M41" s="412"/>
      <c r="N41" s="412"/>
      <c r="O41" s="412"/>
      <c r="P41" s="417"/>
      <c r="Q41" s="412"/>
      <c r="R41" s="412"/>
      <c r="S41" s="412"/>
      <c r="T41" s="417"/>
      <c r="U41" s="412"/>
      <c r="V41" s="412"/>
      <c r="W41" s="412"/>
      <c r="X41" s="417"/>
      <c r="Y41" s="108">
        <f>Y40-Y39</f>
        <v>-0.53594771241830053</v>
      </c>
      <c r="Z41" s="108">
        <f>Z40-Z39</f>
        <v>-10.457516339869287</v>
      </c>
    </row>
    <row r="42" spans="2:26" x14ac:dyDescent="0.25">
      <c r="B42" s="5"/>
      <c r="C42" s="6" t="s">
        <v>60</v>
      </c>
      <c r="D42" s="48" t="s">
        <v>19</v>
      </c>
      <c r="E42" s="5">
        <v>5</v>
      </c>
      <c r="F42" s="5">
        <v>14</v>
      </c>
      <c r="G42" s="67">
        <f t="shared" si="22"/>
        <v>14</v>
      </c>
      <c r="H42" s="19" t="s">
        <v>54</v>
      </c>
      <c r="I42" s="8"/>
      <c r="J42" s="8"/>
      <c r="K42" s="8"/>
      <c r="L42" s="55">
        <f t="shared" si="25"/>
        <v>0</v>
      </c>
      <c r="M42" s="8">
        <v>1</v>
      </c>
      <c r="N42" s="8">
        <v>2</v>
      </c>
      <c r="O42" s="8">
        <v>2</v>
      </c>
      <c r="P42" s="55">
        <f t="shared" si="26"/>
        <v>35.714285714285715</v>
      </c>
      <c r="Q42" s="8"/>
      <c r="R42" s="8">
        <v>3</v>
      </c>
      <c r="S42" s="8">
        <v>2</v>
      </c>
      <c r="T42" s="55">
        <f t="shared" si="27"/>
        <v>35.714285714285715</v>
      </c>
      <c r="U42" s="8">
        <v>4</v>
      </c>
      <c r="V42" s="8"/>
      <c r="W42" s="8"/>
      <c r="X42" s="55">
        <f t="shared" si="28"/>
        <v>28.571428571428573</v>
      </c>
      <c r="Y42" s="55">
        <f t="shared" si="29"/>
        <v>7.7142857142857144</v>
      </c>
      <c r="Z42" s="56">
        <f t="shared" si="30"/>
        <v>64.285714285714292</v>
      </c>
    </row>
    <row r="43" spans="2:26" x14ac:dyDescent="0.25">
      <c r="B43" s="5"/>
      <c r="C43" s="263" t="s">
        <v>60</v>
      </c>
      <c r="D43" s="246" t="s">
        <v>130</v>
      </c>
      <c r="E43" s="269">
        <v>6</v>
      </c>
      <c r="F43" s="269">
        <v>14</v>
      </c>
      <c r="G43" s="67">
        <f t="shared" si="22"/>
        <v>14</v>
      </c>
      <c r="H43" s="308" t="s">
        <v>54</v>
      </c>
      <c r="I43" s="264"/>
      <c r="J43" s="264">
        <v>2</v>
      </c>
      <c r="K43" s="264">
        <v>1</v>
      </c>
      <c r="L43" s="255">
        <f t="shared" si="25"/>
        <v>21.428571428571427</v>
      </c>
      <c r="M43" s="264">
        <v>1</v>
      </c>
      <c r="N43" s="264">
        <v>1</v>
      </c>
      <c r="O43" s="264">
        <v>1</v>
      </c>
      <c r="P43" s="255">
        <f t="shared" si="26"/>
        <v>21.428571428571427</v>
      </c>
      <c r="Q43" s="264">
        <v>2</v>
      </c>
      <c r="R43" s="264">
        <v>5</v>
      </c>
      <c r="S43" s="264">
        <v>1</v>
      </c>
      <c r="T43" s="255">
        <f t="shared" si="27"/>
        <v>57.142857142857146</v>
      </c>
      <c r="U43" s="264"/>
      <c r="V43" s="264"/>
      <c r="W43" s="264"/>
      <c r="X43" s="255">
        <f t="shared" si="28"/>
        <v>0</v>
      </c>
      <c r="Y43" s="255">
        <f t="shared" si="29"/>
        <v>6.0714285714285712</v>
      </c>
      <c r="Z43" s="256">
        <f t="shared" si="30"/>
        <v>57.142857142857146</v>
      </c>
    </row>
    <row r="44" spans="2:26" x14ac:dyDescent="0.25">
      <c r="B44" s="5"/>
      <c r="C44" s="263" t="s">
        <v>60</v>
      </c>
      <c r="D44" s="246" t="s">
        <v>153</v>
      </c>
      <c r="E44" s="269">
        <v>7</v>
      </c>
      <c r="F44" s="269">
        <v>14</v>
      </c>
      <c r="G44" s="67">
        <f t="shared" ref="G44" si="33">I44+J44+K44+M44+N44+O44+Q44+R44+S44+U44+V44+W44</f>
        <v>14</v>
      </c>
      <c r="H44" s="308" t="s">
        <v>54</v>
      </c>
      <c r="I44" s="264"/>
      <c r="J44" s="264">
        <v>4</v>
      </c>
      <c r="K44" s="264">
        <v>1</v>
      </c>
      <c r="L44" s="255">
        <f t="shared" ref="L44" si="34">SUM(I44:K44)*100/F44</f>
        <v>35.714285714285715</v>
      </c>
      <c r="M44" s="264"/>
      <c r="N44" s="264"/>
      <c r="O44" s="264"/>
      <c r="P44" s="255">
        <f t="shared" ref="P44" si="35">SUM(M44:O44)*100/F44</f>
        <v>0</v>
      </c>
      <c r="Q44" s="264">
        <v>3</v>
      </c>
      <c r="R44" s="264">
        <v>2</v>
      </c>
      <c r="S44" s="264">
        <v>2</v>
      </c>
      <c r="T44" s="255">
        <f t="shared" ref="T44" si="36">SUM(Q44:S44)*100/F44</f>
        <v>50</v>
      </c>
      <c r="U44" s="264">
        <v>1</v>
      </c>
      <c r="V44" s="264">
        <v>1</v>
      </c>
      <c r="W44" s="264"/>
      <c r="X44" s="255">
        <f t="shared" ref="X44" si="37">SUM(U44:W44)*100/F44</f>
        <v>14.285714285714286</v>
      </c>
      <c r="Y44" s="255">
        <f t="shared" ref="Y44" si="38">(($I$10*I44)+($J$10*J44)+($K$10*K44)+($M$10*M44)+($N$10*N44)+($O$10*O44)+($Q$10*Q44)+($R$10*R44)+($S$10*S44)+($U$10*U44)+($V$10*V44)+($W$10*W44))/F44</f>
        <v>6.2142857142857144</v>
      </c>
      <c r="Z44" s="256">
        <f t="shared" ref="Z44" si="39">T44+X44</f>
        <v>64.285714285714292</v>
      </c>
    </row>
    <row r="45" spans="2:26" x14ac:dyDescent="0.25">
      <c r="B45" s="5"/>
      <c r="C45" s="6"/>
      <c r="D45" s="48"/>
      <c r="E45" s="5"/>
      <c r="F45" s="5"/>
      <c r="G45" s="67"/>
      <c r="H45" s="19"/>
      <c r="I45" s="8"/>
      <c r="J45" s="8"/>
      <c r="K45" s="8"/>
      <c r="L45" s="55"/>
      <c r="M45" s="8"/>
      <c r="N45" s="8"/>
      <c r="O45" s="8"/>
      <c r="P45" s="55"/>
      <c r="Q45" s="8"/>
      <c r="R45" s="8"/>
      <c r="S45" s="8"/>
      <c r="T45" s="55"/>
      <c r="U45" s="8"/>
      <c r="V45" s="8"/>
      <c r="W45" s="8"/>
      <c r="X45" s="55"/>
      <c r="Y45" s="108">
        <f>Y44-Y43</f>
        <v>0.14285714285714324</v>
      </c>
      <c r="Z45" s="108">
        <f>Z44-Z43</f>
        <v>7.1428571428571459</v>
      </c>
    </row>
    <row r="46" spans="2:26" ht="15" customHeight="1" x14ac:dyDescent="0.25">
      <c r="B46" s="5"/>
      <c r="C46" s="117" t="s">
        <v>60</v>
      </c>
      <c r="D46" s="98" t="s">
        <v>90</v>
      </c>
      <c r="E46" s="100">
        <v>5</v>
      </c>
      <c r="F46" s="100">
        <v>15</v>
      </c>
      <c r="G46" s="67">
        <f t="shared" si="22"/>
        <v>15</v>
      </c>
      <c r="H46" s="118" t="s">
        <v>54</v>
      </c>
      <c r="I46" s="105"/>
      <c r="J46" s="105"/>
      <c r="K46" s="105"/>
      <c r="L46" s="111">
        <f>SUM(I46:K46)*100/G46</f>
        <v>0</v>
      </c>
      <c r="M46" s="105">
        <v>1</v>
      </c>
      <c r="N46" s="105"/>
      <c r="O46" s="105">
        <v>2</v>
      </c>
      <c r="P46" s="111">
        <f>SUM(M46:O46)*100/G46</f>
        <v>20</v>
      </c>
      <c r="Q46" s="105">
        <v>1</v>
      </c>
      <c r="R46" s="105">
        <v>2</v>
      </c>
      <c r="S46" s="105">
        <v>3</v>
      </c>
      <c r="T46" s="111">
        <f>SUM(Q46:S46)*100/G46</f>
        <v>40</v>
      </c>
      <c r="U46" s="105">
        <v>6</v>
      </c>
      <c r="V46" s="105"/>
      <c r="W46" s="105"/>
      <c r="X46" s="111">
        <f>SUM(U46:W46)*100/G46</f>
        <v>40</v>
      </c>
      <c r="Y46" s="106">
        <f t="shared" si="29"/>
        <v>8.4</v>
      </c>
      <c r="Z46" s="107">
        <f t="shared" si="30"/>
        <v>80</v>
      </c>
    </row>
    <row r="47" spans="2:26" ht="15" customHeight="1" x14ac:dyDescent="0.25">
      <c r="B47" s="20"/>
      <c r="C47" s="6" t="s">
        <v>60</v>
      </c>
      <c r="D47" s="48" t="s">
        <v>19</v>
      </c>
      <c r="E47" s="5">
        <v>6</v>
      </c>
      <c r="F47" s="5">
        <v>14</v>
      </c>
      <c r="G47" s="67">
        <f t="shared" si="22"/>
        <v>14</v>
      </c>
      <c r="H47" s="19" t="s">
        <v>54</v>
      </c>
      <c r="I47" s="8"/>
      <c r="J47" s="8"/>
      <c r="K47" s="8"/>
      <c r="L47" s="55">
        <f t="shared" si="25"/>
        <v>0</v>
      </c>
      <c r="M47" s="8"/>
      <c r="N47" s="8"/>
      <c r="O47" s="8">
        <v>4</v>
      </c>
      <c r="P47" s="55">
        <f t="shared" si="26"/>
        <v>28.571428571428573</v>
      </c>
      <c r="Q47" s="8">
        <v>1</v>
      </c>
      <c r="R47" s="8"/>
      <c r="S47" s="8">
        <v>3</v>
      </c>
      <c r="T47" s="55">
        <f t="shared" si="27"/>
        <v>28.571428571428573</v>
      </c>
      <c r="U47" s="8">
        <v>6</v>
      </c>
      <c r="V47" s="8"/>
      <c r="W47" s="8"/>
      <c r="X47" s="55">
        <f t="shared" si="28"/>
        <v>42.857142857142854</v>
      </c>
      <c r="Y47" s="55">
        <f t="shared" si="29"/>
        <v>8.4285714285714288</v>
      </c>
      <c r="Z47" s="56">
        <f t="shared" si="30"/>
        <v>71.428571428571431</v>
      </c>
    </row>
    <row r="48" spans="2:26" ht="15" customHeight="1" x14ac:dyDescent="0.25">
      <c r="B48" s="20"/>
      <c r="C48" s="263" t="s">
        <v>60</v>
      </c>
      <c r="D48" s="246" t="s">
        <v>130</v>
      </c>
      <c r="E48" s="269">
        <v>7</v>
      </c>
      <c r="F48" s="269">
        <v>14</v>
      </c>
      <c r="G48" s="67">
        <f t="shared" si="22"/>
        <v>14</v>
      </c>
      <c r="H48" s="308" t="s">
        <v>54</v>
      </c>
      <c r="I48" s="264"/>
      <c r="J48" s="264"/>
      <c r="K48" s="264"/>
      <c r="L48" s="255">
        <f t="shared" si="25"/>
        <v>0</v>
      </c>
      <c r="M48" s="264">
        <v>2</v>
      </c>
      <c r="N48" s="264">
        <v>3</v>
      </c>
      <c r="O48" s="264"/>
      <c r="P48" s="255">
        <f t="shared" si="26"/>
        <v>35.714285714285715</v>
      </c>
      <c r="Q48" s="264">
        <v>1</v>
      </c>
      <c r="R48" s="264">
        <v>5</v>
      </c>
      <c r="S48" s="264">
        <v>1</v>
      </c>
      <c r="T48" s="255">
        <f t="shared" si="27"/>
        <v>50</v>
      </c>
      <c r="U48" s="264">
        <v>2</v>
      </c>
      <c r="V48" s="264"/>
      <c r="W48" s="264"/>
      <c r="X48" s="255">
        <f t="shared" si="28"/>
        <v>14.285714285714286</v>
      </c>
      <c r="Y48" s="255">
        <f t="shared" si="29"/>
        <v>7.0714285714285712</v>
      </c>
      <c r="Z48" s="256">
        <f t="shared" si="30"/>
        <v>64.285714285714292</v>
      </c>
    </row>
    <row r="49" spans="2:26" ht="15" customHeight="1" x14ac:dyDescent="0.25">
      <c r="B49" s="20"/>
      <c r="C49" s="6"/>
      <c r="D49" s="48"/>
      <c r="E49" s="5"/>
      <c r="F49" s="5"/>
      <c r="G49" s="48"/>
      <c r="H49" s="19"/>
      <c r="I49" s="8"/>
      <c r="J49" s="8"/>
      <c r="K49" s="8"/>
      <c r="L49" s="55"/>
      <c r="M49" s="8"/>
      <c r="N49" s="8"/>
      <c r="O49" s="8"/>
      <c r="P49" s="55"/>
      <c r="Q49" s="8"/>
      <c r="R49" s="8"/>
      <c r="S49" s="8"/>
      <c r="T49" s="55"/>
      <c r="U49" s="8"/>
      <c r="V49" s="8"/>
      <c r="W49" s="8"/>
      <c r="X49" s="55"/>
      <c r="Y49" s="108">
        <f>Y48-Y47</f>
        <v>-1.3571428571428577</v>
      </c>
      <c r="Z49" s="108">
        <f>Z48-Z47</f>
        <v>-7.1428571428571388</v>
      </c>
    </row>
    <row r="50" spans="2:26" ht="15" customHeight="1" x14ac:dyDescent="0.25">
      <c r="B50" s="20"/>
      <c r="C50" s="117" t="s">
        <v>60</v>
      </c>
      <c r="D50" s="98" t="s">
        <v>90</v>
      </c>
      <c r="E50" s="100">
        <v>6</v>
      </c>
      <c r="F50" s="100">
        <v>11</v>
      </c>
      <c r="G50" s="67">
        <f t="shared" si="22"/>
        <v>11</v>
      </c>
      <c r="H50" s="118" t="s">
        <v>54</v>
      </c>
      <c r="I50" s="105"/>
      <c r="J50" s="105"/>
      <c r="K50" s="105">
        <v>3</v>
      </c>
      <c r="L50" s="111">
        <f>SUM(I50:K50)*100/G50</f>
        <v>27.272727272727273</v>
      </c>
      <c r="M50" s="105">
        <v>2</v>
      </c>
      <c r="N50" s="105">
        <v>1</v>
      </c>
      <c r="O50" s="105"/>
      <c r="P50" s="111">
        <f>SUM(M50:O50)*100/G50</f>
        <v>27.272727272727273</v>
      </c>
      <c r="Q50" s="105">
        <v>1</v>
      </c>
      <c r="R50" s="105">
        <v>1</v>
      </c>
      <c r="S50" s="105">
        <v>3</v>
      </c>
      <c r="T50" s="111">
        <f>SUM(Q50:S50)*100/G50</f>
        <v>45.454545454545453</v>
      </c>
      <c r="U50" s="105"/>
      <c r="V50" s="105"/>
      <c r="W50" s="105"/>
      <c r="X50" s="111">
        <f>SUM(U50:W50)*100/G50</f>
        <v>0</v>
      </c>
      <c r="Y50" s="106">
        <f t="shared" ref="Y50" si="40">(($I$10*I50)+($J$10*J50)+($K$10*K50)+($M$10*M50)+($N$10*N50)+($O$10*O50)+($Q$10*Q50)+($R$10*R50)+($S$10*S50)+($U$10*U50)+($V$10*V50)+($W$10*W50))/F50</f>
        <v>5.8181818181818183</v>
      </c>
      <c r="Z50" s="107">
        <f t="shared" ref="Z50" si="41">T50+X50</f>
        <v>45.454545454545453</v>
      </c>
    </row>
    <row r="51" spans="2:26" ht="15" customHeight="1" x14ac:dyDescent="0.25">
      <c r="B51" s="20"/>
      <c r="C51" s="6" t="s">
        <v>60</v>
      </c>
      <c r="D51" s="48" t="s">
        <v>19</v>
      </c>
      <c r="E51" s="5">
        <v>7</v>
      </c>
      <c r="F51" s="5">
        <v>10</v>
      </c>
      <c r="G51" s="67">
        <f t="shared" si="22"/>
        <v>10</v>
      </c>
      <c r="H51" s="19" t="s">
        <v>54</v>
      </c>
      <c r="I51" s="8"/>
      <c r="J51" s="8"/>
      <c r="K51" s="8">
        <v>4</v>
      </c>
      <c r="L51" s="55">
        <f t="shared" si="25"/>
        <v>40</v>
      </c>
      <c r="M51" s="8">
        <v>2</v>
      </c>
      <c r="N51" s="8"/>
      <c r="O51" s="8">
        <v>1</v>
      </c>
      <c r="P51" s="55">
        <f t="shared" si="26"/>
        <v>30</v>
      </c>
      <c r="Q51" s="8"/>
      <c r="R51" s="8">
        <v>1</v>
      </c>
      <c r="S51" s="8"/>
      <c r="T51" s="55">
        <f t="shared" si="27"/>
        <v>10</v>
      </c>
      <c r="U51" s="8">
        <v>2</v>
      </c>
      <c r="V51" s="8"/>
      <c r="W51" s="8"/>
      <c r="X51" s="55">
        <f t="shared" si="28"/>
        <v>20</v>
      </c>
      <c r="Y51" s="55">
        <f t="shared" si="29"/>
        <v>5.4</v>
      </c>
      <c r="Z51" s="56">
        <f t="shared" si="30"/>
        <v>30</v>
      </c>
    </row>
    <row r="52" spans="2:26" ht="15" customHeight="1" x14ac:dyDescent="0.25">
      <c r="B52" s="20"/>
      <c r="C52" s="6"/>
      <c r="D52" s="48"/>
      <c r="E52" s="5"/>
      <c r="F52" s="5"/>
      <c r="G52" s="48"/>
      <c r="H52" s="19"/>
      <c r="I52" s="8"/>
      <c r="J52" s="8"/>
      <c r="K52" s="8"/>
      <c r="L52" s="55"/>
      <c r="M52" s="8"/>
      <c r="N52" s="8"/>
      <c r="O52" s="8"/>
      <c r="P52" s="55"/>
      <c r="Q52" s="8"/>
      <c r="R52" s="8"/>
      <c r="S52" s="8"/>
      <c r="T52" s="55"/>
      <c r="U52" s="8"/>
      <c r="V52" s="8"/>
      <c r="W52" s="8"/>
      <c r="X52" s="55"/>
      <c r="Y52" s="108">
        <f>Y51-Y50</f>
        <v>-0.41818181818181799</v>
      </c>
      <c r="Z52" s="108">
        <f>Z51-Z50</f>
        <v>-15.454545454545453</v>
      </c>
    </row>
    <row r="53" spans="2:26" ht="15" customHeight="1" x14ac:dyDescent="0.25">
      <c r="B53" s="20"/>
      <c r="C53" s="117" t="s">
        <v>60</v>
      </c>
      <c r="D53" s="98" t="s">
        <v>90</v>
      </c>
      <c r="E53" s="100">
        <v>7</v>
      </c>
      <c r="F53" s="100">
        <v>11</v>
      </c>
      <c r="G53" s="67">
        <f t="shared" si="22"/>
        <v>11</v>
      </c>
      <c r="H53" s="118" t="s">
        <v>54</v>
      </c>
      <c r="I53" s="105"/>
      <c r="J53" s="105"/>
      <c r="K53" s="105"/>
      <c r="L53" s="111">
        <f>SUM(I53:K53)*100/G53</f>
        <v>0</v>
      </c>
      <c r="M53" s="105"/>
      <c r="N53" s="105"/>
      <c r="O53" s="105">
        <v>1</v>
      </c>
      <c r="P53" s="111">
        <f>SUM(M53:O53)*100/G53</f>
        <v>9.0909090909090917</v>
      </c>
      <c r="Q53" s="105"/>
      <c r="R53" s="105">
        <v>1</v>
      </c>
      <c r="S53" s="105">
        <v>1</v>
      </c>
      <c r="T53" s="111">
        <f>SUM(Q53:S53)*100/G53</f>
        <v>18.181818181818183</v>
      </c>
      <c r="U53" s="105">
        <v>8</v>
      </c>
      <c r="V53" s="105"/>
      <c r="W53" s="105"/>
      <c r="X53" s="111">
        <f>SUM(U53:W53)*100/G53</f>
        <v>72.727272727272734</v>
      </c>
      <c r="Y53" s="106">
        <f t="shared" ref="Y53" si="42">(($I$10*I53)+($J$10*J53)+($K$10*K53)+($M$10*M53)+($N$10*N53)+($O$10*O53)+($Q$10*Q53)+($R$10*R53)+($S$10*S53)+($U$10*U53)+($V$10*V53)+($W$10*W53))/F53</f>
        <v>9.3636363636363633</v>
      </c>
      <c r="Z53" s="107">
        <f t="shared" ref="Z53" si="43">T53+X53</f>
        <v>90.909090909090921</v>
      </c>
    </row>
    <row r="54" spans="2:26" ht="15" customHeight="1" x14ac:dyDescent="0.25">
      <c r="B54" s="20"/>
      <c r="C54" s="6"/>
      <c r="D54" s="48"/>
      <c r="E54" s="5"/>
      <c r="F54" s="5"/>
      <c r="G54" s="48"/>
      <c r="H54" s="19"/>
      <c r="I54" s="8"/>
      <c r="J54" s="8"/>
      <c r="K54" s="8"/>
      <c r="L54" s="55"/>
      <c r="M54" s="8"/>
      <c r="N54" s="8"/>
      <c r="O54" s="8"/>
      <c r="P54" s="55"/>
      <c r="Q54" s="8"/>
      <c r="R54" s="8"/>
      <c r="S54" s="8"/>
      <c r="T54" s="55"/>
      <c r="U54" s="8"/>
      <c r="V54" s="8"/>
      <c r="W54" s="8"/>
      <c r="X54" s="55"/>
      <c r="Y54" s="55"/>
      <c r="Z54" s="56"/>
    </row>
    <row r="55" spans="2:26" ht="15" customHeight="1" x14ac:dyDescent="0.25">
      <c r="B55" s="20"/>
      <c r="C55" s="6"/>
      <c r="D55" s="98" t="s">
        <v>90</v>
      </c>
      <c r="E55" s="5"/>
      <c r="F55" s="5"/>
      <c r="G55" s="48"/>
      <c r="H55" s="118" t="s">
        <v>54</v>
      </c>
      <c r="I55" s="8"/>
      <c r="J55" s="8"/>
      <c r="K55" s="8"/>
      <c r="L55" s="55"/>
      <c r="M55" s="8"/>
      <c r="N55" s="8"/>
      <c r="O55" s="8"/>
      <c r="P55" s="55"/>
      <c r="Q55" s="8"/>
      <c r="R55" s="8"/>
      <c r="S55" s="8"/>
      <c r="T55" s="55"/>
      <c r="U55" s="8"/>
      <c r="V55" s="8"/>
      <c r="W55" s="8"/>
      <c r="X55" s="55"/>
      <c r="Y55" s="106">
        <f>AVERAGE(Y53,Y50,Y46)</f>
        <v>7.8606060606060604</v>
      </c>
      <c r="Z55" s="106">
        <f>AVERAGE(Z53,Z50,Z46)</f>
        <v>72.121212121212125</v>
      </c>
    </row>
    <row r="56" spans="2:26" x14ac:dyDescent="0.25">
      <c r="B56" s="5"/>
      <c r="C56" s="6"/>
      <c r="D56" s="48" t="s">
        <v>19</v>
      </c>
      <c r="E56" s="5"/>
      <c r="F56" s="5"/>
      <c r="G56" s="48"/>
      <c r="H56" s="19" t="s">
        <v>54</v>
      </c>
      <c r="I56" s="8"/>
      <c r="J56" s="8"/>
      <c r="K56" s="8"/>
      <c r="L56" s="55"/>
      <c r="M56" s="8"/>
      <c r="N56" s="8"/>
      <c r="O56" s="8"/>
      <c r="P56" s="55"/>
      <c r="Q56" s="8"/>
      <c r="R56" s="8"/>
      <c r="S56" s="8"/>
      <c r="T56" s="55"/>
      <c r="U56" s="8"/>
      <c r="V56" s="8"/>
      <c r="W56" s="8"/>
      <c r="X56" s="55"/>
      <c r="Y56" s="55">
        <f>AVERAGE(Y51,Y47,Y42)</f>
        <v>7.1809523809523812</v>
      </c>
      <c r="Z56" s="55">
        <f>AVERAGE(Z51,Z47,Z42)</f>
        <v>55.238095238095241</v>
      </c>
    </row>
    <row r="57" spans="2:26" x14ac:dyDescent="0.25">
      <c r="B57" s="20"/>
      <c r="C57" s="6"/>
      <c r="D57" s="246" t="s">
        <v>130</v>
      </c>
      <c r="E57" s="5"/>
      <c r="F57" s="5"/>
      <c r="G57" s="48"/>
      <c r="H57" s="308" t="s">
        <v>54</v>
      </c>
      <c r="I57" s="8"/>
      <c r="J57" s="8"/>
      <c r="K57" s="8"/>
      <c r="L57" s="55"/>
      <c r="M57" s="8"/>
      <c r="N57" s="8"/>
      <c r="O57" s="8"/>
      <c r="P57" s="55"/>
      <c r="Q57" s="8"/>
      <c r="R57" s="8"/>
      <c r="S57" s="8"/>
      <c r="T57" s="55"/>
      <c r="U57" s="8"/>
      <c r="V57" s="8"/>
      <c r="W57" s="8"/>
      <c r="X57" s="55"/>
      <c r="Y57" s="255">
        <f>AVERAGE(Y48,Y43,Y39)</f>
        <v>7.2633053221288506</v>
      </c>
      <c r="Z57" s="255">
        <f>AVERAGE(Z48,Z43,Z39)</f>
        <v>69.887955182072844</v>
      </c>
    </row>
    <row r="58" spans="2:26" x14ac:dyDescent="0.25">
      <c r="B58" s="20"/>
      <c r="C58" s="6"/>
      <c r="D58" s="246" t="s">
        <v>153</v>
      </c>
      <c r="E58" s="5"/>
      <c r="F58" s="5"/>
      <c r="G58" s="48"/>
      <c r="H58" s="308" t="s">
        <v>54</v>
      </c>
      <c r="I58" s="8"/>
      <c r="J58" s="8"/>
      <c r="K58" s="8"/>
      <c r="L58" s="55"/>
      <c r="M58" s="8"/>
      <c r="N58" s="8"/>
      <c r="O58" s="8"/>
      <c r="P58" s="55"/>
      <c r="Q58" s="8"/>
      <c r="R58" s="8"/>
      <c r="S58" s="8"/>
      <c r="T58" s="55"/>
      <c r="U58" s="8"/>
      <c r="V58" s="8"/>
      <c r="W58" s="8"/>
      <c r="X58" s="55"/>
      <c r="Y58" s="255">
        <f>AVERAGE(Y44,Y40,Y38)</f>
        <v>7.575132275132276</v>
      </c>
      <c r="Z58" s="255">
        <f>AVERAGE(Z44,Z40,Z38)</f>
        <v>77.354497354497354</v>
      </c>
    </row>
    <row r="59" spans="2:26" ht="14.25" customHeight="1" x14ac:dyDescent="0.25">
      <c r="B59" s="20"/>
      <c r="C59" s="6"/>
      <c r="D59" s="48"/>
      <c r="E59" s="21"/>
      <c r="F59" s="31"/>
      <c r="G59" s="48"/>
      <c r="H59" s="52"/>
      <c r="I59" s="13"/>
      <c r="J59" s="13"/>
      <c r="K59" s="13"/>
      <c r="L59" s="55"/>
      <c r="M59" s="13"/>
      <c r="N59" s="13"/>
      <c r="O59" s="13"/>
      <c r="P59" s="50"/>
      <c r="Q59" s="13"/>
      <c r="R59" s="13"/>
      <c r="S59" s="13"/>
      <c r="T59" s="50"/>
      <c r="U59" s="13"/>
      <c r="V59" s="13"/>
      <c r="W59" s="13"/>
      <c r="X59" s="50"/>
      <c r="Y59" s="108">
        <f>Y58-Y57</f>
        <v>0.31182695300342544</v>
      </c>
      <c r="Z59" s="108">
        <f>Z58-Z57</f>
        <v>7.4665421724245107</v>
      </c>
    </row>
    <row r="60" spans="2:26" ht="14.25" customHeight="1" x14ac:dyDescent="0.25">
      <c r="B60" s="20"/>
      <c r="C60" s="263" t="s">
        <v>63</v>
      </c>
      <c r="D60" s="48" t="s">
        <v>153</v>
      </c>
      <c r="E60" s="269">
        <v>5</v>
      </c>
      <c r="F60" s="31">
        <v>10</v>
      </c>
      <c r="G60" s="67">
        <f t="shared" si="22"/>
        <v>10</v>
      </c>
      <c r="H60" s="308" t="s">
        <v>55</v>
      </c>
      <c r="I60" s="13"/>
      <c r="J60" s="13"/>
      <c r="K60" s="13"/>
      <c r="L60" s="254">
        <f t="shared" si="25"/>
        <v>0</v>
      </c>
      <c r="M60" s="13"/>
      <c r="N60" s="13"/>
      <c r="O60" s="13"/>
      <c r="P60" s="254">
        <f t="shared" si="26"/>
        <v>0</v>
      </c>
      <c r="Q60" s="13"/>
      <c r="R60" s="13"/>
      <c r="S60" s="13"/>
      <c r="T60" s="254">
        <f t="shared" si="27"/>
        <v>0</v>
      </c>
      <c r="U60" s="13">
        <v>5</v>
      </c>
      <c r="V60" s="13">
        <v>2</v>
      </c>
      <c r="W60" s="13">
        <v>3</v>
      </c>
      <c r="X60" s="254">
        <f t="shared" si="28"/>
        <v>100</v>
      </c>
      <c r="Y60" s="255">
        <f t="shared" si="29"/>
        <v>10.8</v>
      </c>
      <c r="Z60" s="256">
        <f t="shared" si="30"/>
        <v>100</v>
      </c>
    </row>
    <row r="61" spans="2:26" ht="14.25" customHeight="1" x14ac:dyDescent="0.25">
      <c r="B61" s="20"/>
      <c r="C61" s="263" t="s">
        <v>63</v>
      </c>
      <c r="D61" s="246" t="s">
        <v>130</v>
      </c>
      <c r="E61" s="269">
        <v>5</v>
      </c>
      <c r="F61" s="310">
        <v>17</v>
      </c>
      <c r="G61" s="67">
        <f t="shared" si="22"/>
        <v>17</v>
      </c>
      <c r="H61" s="308" t="s">
        <v>55</v>
      </c>
      <c r="I61" s="309"/>
      <c r="J61" s="309"/>
      <c r="K61" s="309"/>
      <c r="L61" s="254">
        <f t="shared" si="25"/>
        <v>0</v>
      </c>
      <c r="M61" s="309"/>
      <c r="N61" s="309"/>
      <c r="O61" s="309"/>
      <c r="P61" s="254">
        <f t="shared" si="26"/>
        <v>0</v>
      </c>
      <c r="Q61" s="309"/>
      <c r="R61" s="309"/>
      <c r="S61" s="309"/>
      <c r="T61" s="254">
        <f t="shared" si="27"/>
        <v>0</v>
      </c>
      <c r="U61" s="309">
        <v>5</v>
      </c>
      <c r="V61" s="309">
        <v>3</v>
      </c>
      <c r="W61" s="309">
        <v>9</v>
      </c>
      <c r="X61" s="254">
        <f t="shared" si="28"/>
        <v>100</v>
      </c>
      <c r="Y61" s="255">
        <f t="shared" si="29"/>
        <v>11.235294117647058</v>
      </c>
      <c r="Z61" s="256">
        <f t="shared" si="30"/>
        <v>100</v>
      </c>
    </row>
    <row r="62" spans="2:26" ht="14.25" customHeight="1" x14ac:dyDescent="0.25">
      <c r="B62" s="20"/>
      <c r="C62" s="263" t="s">
        <v>63</v>
      </c>
      <c r="D62" s="246" t="s">
        <v>153</v>
      </c>
      <c r="E62" s="269">
        <v>6</v>
      </c>
      <c r="F62" s="310">
        <v>18</v>
      </c>
      <c r="G62" s="67">
        <f t="shared" si="22"/>
        <v>18</v>
      </c>
      <c r="H62" s="308" t="s">
        <v>55</v>
      </c>
      <c r="I62" s="309"/>
      <c r="J62" s="309"/>
      <c r="K62" s="309"/>
      <c r="L62" s="254">
        <f t="shared" si="25"/>
        <v>0</v>
      </c>
      <c r="M62" s="309"/>
      <c r="N62" s="309"/>
      <c r="O62" s="309"/>
      <c r="P62" s="254">
        <f t="shared" si="26"/>
        <v>0</v>
      </c>
      <c r="Q62" s="309"/>
      <c r="R62" s="309"/>
      <c r="S62" s="309"/>
      <c r="T62" s="254">
        <f t="shared" si="27"/>
        <v>0</v>
      </c>
      <c r="U62" s="309">
        <v>6</v>
      </c>
      <c r="V62" s="309">
        <v>2</v>
      </c>
      <c r="W62" s="309">
        <v>10</v>
      </c>
      <c r="X62" s="254">
        <f t="shared" si="28"/>
        <v>100</v>
      </c>
      <c r="Y62" s="255">
        <f t="shared" si="29"/>
        <v>11.222222222222221</v>
      </c>
      <c r="Z62" s="256">
        <f t="shared" si="30"/>
        <v>100</v>
      </c>
    </row>
    <row r="63" spans="2:26" ht="14.25" customHeight="1" x14ac:dyDescent="0.25">
      <c r="B63" s="20"/>
      <c r="C63" s="177"/>
      <c r="D63" s="110"/>
      <c r="E63" s="17"/>
      <c r="F63" s="418"/>
      <c r="G63" s="110"/>
      <c r="H63" s="467"/>
      <c r="I63" s="412"/>
      <c r="J63" s="412"/>
      <c r="K63" s="412"/>
      <c r="L63" s="417"/>
      <c r="M63" s="412"/>
      <c r="N63" s="412"/>
      <c r="O63" s="412"/>
      <c r="P63" s="417"/>
      <c r="Q63" s="412"/>
      <c r="R63" s="412"/>
      <c r="S63" s="412"/>
      <c r="T63" s="417"/>
      <c r="U63" s="412"/>
      <c r="V63" s="412"/>
      <c r="W63" s="412"/>
      <c r="X63" s="417"/>
      <c r="Y63" s="108">
        <f>Y62-Y61</f>
        <v>-1.3071895424836555E-2</v>
      </c>
      <c r="Z63" s="108">
        <f>Z62-Z61</f>
        <v>0</v>
      </c>
    </row>
    <row r="64" spans="2:26" ht="14.25" customHeight="1" x14ac:dyDescent="0.25">
      <c r="B64" s="20"/>
      <c r="C64" s="6" t="s">
        <v>63</v>
      </c>
      <c r="D64" s="48" t="s">
        <v>19</v>
      </c>
      <c r="E64" s="5">
        <v>5</v>
      </c>
      <c r="F64" s="5">
        <v>14</v>
      </c>
      <c r="G64" s="67">
        <f t="shared" si="22"/>
        <v>14</v>
      </c>
      <c r="H64" s="19" t="s">
        <v>55</v>
      </c>
      <c r="I64" s="8">
        <v>1</v>
      </c>
      <c r="J64" s="8"/>
      <c r="K64" s="8"/>
      <c r="L64" s="55">
        <f t="shared" si="25"/>
        <v>7.1428571428571432</v>
      </c>
      <c r="M64" s="8"/>
      <c r="N64" s="8"/>
      <c r="O64" s="8"/>
      <c r="P64" s="55">
        <f t="shared" si="26"/>
        <v>0</v>
      </c>
      <c r="Q64" s="8"/>
      <c r="R64" s="8"/>
      <c r="S64" s="8"/>
      <c r="T64" s="55">
        <f t="shared" si="27"/>
        <v>0</v>
      </c>
      <c r="U64" s="8">
        <v>7</v>
      </c>
      <c r="V64" s="8">
        <v>2</v>
      </c>
      <c r="W64" s="8">
        <v>4</v>
      </c>
      <c r="X64" s="55">
        <f t="shared" si="28"/>
        <v>92.857142857142861</v>
      </c>
      <c r="Y64" s="55">
        <f t="shared" si="29"/>
        <v>10.071428571428571</v>
      </c>
      <c r="Z64" s="56">
        <f t="shared" si="30"/>
        <v>92.857142857142861</v>
      </c>
    </row>
    <row r="65" spans="2:26" ht="14.25" customHeight="1" x14ac:dyDescent="0.25">
      <c r="B65" s="20"/>
      <c r="C65" s="51" t="s">
        <v>63</v>
      </c>
      <c r="D65" s="48" t="s">
        <v>130</v>
      </c>
      <c r="E65" s="21">
        <v>6</v>
      </c>
      <c r="F65" s="21">
        <v>14</v>
      </c>
      <c r="G65" s="67">
        <f t="shared" si="22"/>
        <v>14</v>
      </c>
      <c r="H65" s="64" t="s">
        <v>55</v>
      </c>
      <c r="I65" s="8"/>
      <c r="J65" s="8"/>
      <c r="K65" s="8">
        <v>1</v>
      </c>
      <c r="L65" s="55">
        <f t="shared" si="25"/>
        <v>7.1428571428571432</v>
      </c>
      <c r="M65" s="8"/>
      <c r="N65" s="8"/>
      <c r="O65" s="8"/>
      <c r="P65" s="55">
        <f t="shared" si="26"/>
        <v>0</v>
      </c>
      <c r="Q65" s="8">
        <v>1</v>
      </c>
      <c r="R65" s="8">
        <v>1</v>
      </c>
      <c r="S65" s="8">
        <v>1</v>
      </c>
      <c r="T65" s="55">
        <f t="shared" si="27"/>
        <v>21.428571428571427</v>
      </c>
      <c r="U65" s="8">
        <v>2</v>
      </c>
      <c r="V65" s="8">
        <v>4</v>
      </c>
      <c r="W65" s="8">
        <v>4</v>
      </c>
      <c r="X65" s="55">
        <f t="shared" si="28"/>
        <v>71.428571428571431</v>
      </c>
      <c r="Y65" s="55">
        <f t="shared" si="29"/>
        <v>9.9285714285714288</v>
      </c>
      <c r="Z65" s="56">
        <f t="shared" si="30"/>
        <v>92.857142857142861</v>
      </c>
    </row>
    <row r="66" spans="2:26" ht="14.25" customHeight="1" x14ac:dyDescent="0.25">
      <c r="B66" s="5"/>
      <c r="C66" s="263" t="s">
        <v>63</v>
      </c>
      <c r="D66" s="246" t="s">
        <v>153</v>
      </c>
      <c r="E66" s="269">
        <v>7</v>
      </c>
      <c r="F66" s="269">
        <v>14</v>
      </c>
      <c r="G66" s="67">
        <f t="shared" ref="G66" si="44">I66+J66+K66+M66+N66+O66+Q66+R66+S66+U66+V66+W66</f>
        <v>14</v>
      </c>
      <c r="H66" s="308" t="s">
        <v>55</v>
      </c>
      <c r="I66" s="264">
        <v>1</v>
      </c>
      <c r="J66" s="264"/>
      <c r="K66" s="264"/>
      <c r="L66" s="255">
        <f t="shared" ref="L66" si="45">SUM(I66:K66)*100/F66</f>
        <v>7.1428571428571432</v>
      </c>
      <c r="M66" s="264"/>
      <c r="N66" s="264"/>
      <c r="O66" s="264"/>
      <c r="P66" s="255">
        <f t="shared" ref="P66" si="46">SUM(M66:O66)*100/F66</f>
        <v>0</v>
      </c>
      <c r="Q66" s="264"/>
      <c r="R66" s="264"/>
      <c r="S66" s="264"/>
      <c r="T66" s="255">
        <f t="shared" ref="T66" si="47">SUM(Q66:S66)*100/F66</f>
        <v>0</v>
      </c>
      <c r="U66" s="264">
        <v>9</v>
      </c>
      <c r="V66" s="264"/>
      <c r="W66" s="264">
        <v>4</v>
      </c>
      <c r="X66" s="255">
        <f t="shared" ref="X66" si="48">SUM(U66:W66)*100/F66</f>
        <v>92.857142857142861</v>
      </c>
      <c r="Y66" s="255">
        <f t="shared" ref="Y66" si="49">(($I$10*I66)+($J$10*J66)+($K$10*K66)+($M$10*M66)+($N$10*N66)+($O$10*O66)+($Q$10*Q66)+($R$10*R66)+($S$10*S66)+($U$10*U66)+($V$10*V66)+($W$10*W66))/F66</f>
        <v>9.9285714285714288</v>
      </c>
      <c r="Z66" s="256">
        <f t="shared" ref="Z66" si="50">T66+X66</f>
        <v>92.857142857142861</v>
      </c>
    </row>
    <row r="67" spans="2:26" ht="14.25" customHeight="1" x14ac:dyDescent="0.25">
      <c r="B67" s="5"/>
      <c r="C67" s="6"/>
      <c r="D67" s="48"/>
      <c r="E67" s="5"/>
      <c r="F67" s="5"/>
      <c r="G67" s="67"/>
      <c r="H67" s="19"/>
      <c r="I67" s="8"/>
      <c r="J67" s="8"/>
      <c r="K67" s="8"/>
      <c r="L67" s="55"/>
      <c r="M67" s="8"/>
      <c r="N67" s="8"/>
      <c r="O67" s="8"/>
      <c r="P67" s="55"/>
      <c r="Q67" s="8"/>
      <c r="R67" s="8"/>
      <c r="S67" s="8"/>
      <c r="T67" s="55"/>
      <c r="U67" s="8"/>
      <c r="V67" s="8"/>
      <c r="W67" s="8"/>
      <c r="X67" s="55"/>
      <c r="Y67" s="108">
        <f>Y66-Y65</f>
        <v>0</v>
      </c>
      <c r="Z67" s="108">
        <f>Z66-Z65</f>
        <v>0</v>
      </c>
    </row>
    <row r="68" spans="2:26" ht="14.25" customHeight="1" x14ac:dyDescent="0.25">
      <c r="B68" s="5"/>
      <c r="C68" s="117" t="s">
        <v>63</v>
      </c>
      <c r="D68" s="98" t="s">
        <v>90</v>
      </c>
      <c r="E68" s="100">
        <v>5</v>
      </c>
      <c r="F68" s="100">
        <v>15</v>
      </c>
      <c r="G68" s="67">
        <f t="shared" si="22"/>
        <v>15</v>
      </c>
      <c r="H68" s="118" t="s">
        <v>55</v>
      </c>
      <c r="I68" s="105"/>
      <c r="J68" s="105"/>
      <c r="K68" s="105"/>
      <c r="L68" s="111">
        <f>SUM(I68:K68)*100/G68</f>
        <v>0</v>
      </c>
      <c r="M68" s="105"/>
      <c r="N68" s="105"/>
      <c r="O68" s="105"/>
      <c r="P68" s="111">
        <f>SUM(M68:O68)*100/G68</f>
        <v>0</v>
      </c>
      <c r="Q68" s="105"/>
      <c r="R68" s="105"/>
      <c r="S68" s="105"/>
      <c r="T68" s="111">
        <f>SUM(Q68:S68)*100/G68</f>
        <v>0</v>
      </c>
      <c r="U68" s="105">
        <v>7</v>
      </c>
      <c r="V68" s="105">
        <v>5</v>
      </c>
      <c r="W68" s="105">
        <v>3</v>
      </c>
      <c r="X68" s="111">
        <f>SUM(U68:W68)*100/G68</f>
        <v>100</v>
      </c>
      <c r="Y68" s="106">
        <f t="shared" si="29"/>
        <v>10.733333333333333</v>
      </c>
      <c r="Z68" s="107">
        <f t="shared" si="30"/>
        <v>100</v>
      </c>
    </row>
    <row r="69" spans="2:26" ht="14.25" customHeight="1" x14ac:dyDescent="0.25">
      <c r="B69" s="5"/>
      <c r="C69" s="6" t="s">
        <v>63</v>
      </c>
      <c r="D69" s="48" t="s">
        <v>19</v>
      </c>
      <c r="E69" s="5">
        <v>6</v>
      </c>
      <c r="F69" s="5">
        <v>14</v>
      </c>
      <c r="G69" s="67">
        <f t="shared" si="22"/>
        <v>14</v>
      </c>
      <c r="H69" s="19" t="s">
        <v>55</v>
      </c>
      <c r="I69" s="8"/>
      <c r="J69" s="8"/>
      <c r="K69" s="8"/>
      <c r="L69" s="55">
        <f t="shared" si="25"/>
        <v>0</v>
      </c>
      <c r="M69" s="8"/>
      <c r="N69" s="8"/>
      <c r="O69" s="8"/>
      <c r="P69" s="55">
        <f t="shared" si="26"/>
        <v>0</v>
      </c>
      <c r="Q69" s="8"/>
      <c r="R69" s="8"/>
      <c r="S69" s="8"/>
      <c r="T69" s="55">
        <f t="shared" si="27"/>
        <v>0</v>
      </c>
      <c r="U69" s="8">
        <v>6</v>
      </c>
      <c r="V69" s="8">
        <v>5</v>
      </c>
      <c r="W69" s="8">
        <v>3</v>
      </c>
      <c r="X69" s="55">
        <f t="shared" si="28"/>
        <v>100</v>
      </c>
      <c r="Y69" s="55">
        <f t="shared" si="29"/>
        <v>10.785714285714286</v>
      </c>
      <c r="Z69" s="56">
        <f t="shared" si="30"/>
        <v>100</v>
      </c>
    </row>
    <row r="70" spans="2:26" ht="15" customHeight="1" x14ac:dyDescent="0.25">
      <c r="B70" s="5"/>
      <c r="C70" s="263" t="s">
        <v>63</v>
      </c>
      <c r="D70" s="246" t="s">
        <v>130</v>
      </c>
      <c r="E70" s="269">
        <v>7</v>
      </c>
      <c r="F70" s="269">
        <v>14</v>
      </c>
      <c r="G70" s="67">
        <f t="shared" si="22"/>
        <v>14</v>
      </c>
      <c r="H70" s="308" t="s">
        <v>55</v>
      </c>
      <c r="I70" s="264"/>
      <c r="J70" s="264"/>
      <c r="K70" s="264"/>
      <c r="L70" s="255">
        <f t="shared" si="25"/>
        <v>0</v>
      </c>
      <c r="M70" s="264"/>
      <c r="N70" s="264"/>
      <c r="O70" s="264"/>
      <c r="P70" s="255">
        <f t="shared" si="26"/>
        <v>0</v>
      </c>
      <c r="Q70" s="264"/>
      <c r="R70" s="264"/>
      <c r="S70" s="264"/>
      <c r="T70" s="255">
        <f t="shared" si="27"/>
        <v>0</v>
      </c>
      <c r="U70" s="264">
        <v>10</v>
      </c>
      <c r="V70" s="264">
        <v>1</v>
      </c>
      <c r="W70" s="264">
        <v>3</v>
      </c>
      <c r="X70" s="255">
        <f t="shared" si="28"/>
        <v>100</v>
      </c>
      <c r="Y70" s="255">
        <f t="shared" si="29"/>
        <v>10.5</v>
      </c>
      <c r="Z70" s="256">
        <f t="shared" si="30"/>
        <v>100</v>
      </c>
    </row>
    <row r="71" spans="2:26" ht="15" customHeight="1" x14ac:dyDescent="0.25">
      <c r="B71" s="5"/>
      <c r="C71" s="6"/>
      <c r="D71" s="48"/>
      <c r="E71" s="5"/>
      <c r="F71" s="5"/>
      <c r="G71" s="48"/>
      <c r="H71" s="19"/>
      <c r="I71" s="8"/>
      <c r="J71" s="8"/>
      <c r="K71" s="8"/>
      <c r="L71" s="55"/>
      <c r="M71" s="8"/>
      <c r="N71" s="8"/>
      <c r="O71" s="8"/>
      <c r="P71" s="55"/>
      <c r="Q71" s="8"/>
      <c r="R71" s="8"/>
      <c r="S71" s="8"/>
      <c r="T71" s="55"/>
      <c r="U71" s="8"/>
      <c r="V71" s="8"/>
      <c r="W71" s="8"/>
      <c r="X71" s="55"/>
      <c r="Y71" s="108">
        <f>Y70-Y69</f>
        <v>-0.28571428571428648</v>
      </c>
      <c r="Z71" s="108">
        <f>Z70-Z69</f>
        <v>0</v>
      </c>
    </row>
    <row r="72" spans="2:26" ht="15" customHeight="1" x14ac:dyDescent="0.25">
      <c r="B72" s="5"/>
      <c r="C72" s="117" t="s">
        <v>63</v>
      </c>
      <c r="D72" s="98" t="s">
        <v>90</v>
      </c>
      <c r="E72" s="100">
        <v>6</v>
      </c>
      <c r="F72" s="100">
        <v>11</v>
      </c>
      <c r="G72" s="67">
        <f t="shared" si="22"/>
        <v>11</v>
      </c>
      <c r="H72" s="118" t="s">
        <v>55</v>
      </c>
      <c r="I72" s="105"/>
      <c r="J72" s="105"/>
      <c r="K72" s="105"/>
      <c r="L72" s="111">
        <f>SUM(I72:K72)*100/G72</f>
        <v>0</v>
      </c>
      <c r="M72" s="105"/>
      <c r="N72" s="105"/>
      <c r="O72" s="105"/>
      <c r="P72" s="111">
        <f>SUM(M72:O72)*100/G72</f>
        <v>0</v>
      </c>
      <c r="Q72" s="105"/>
      <c r="R72" s="105"/>
      <c r="S72" s="105"/>
      <c r="T72" s="111">
        <f>SUM(Q72:S72)*100/G72</f>
        <v>0</v>
      </c>
      <c r="U72" s="105">
        <v>4</v>
      </c>
      <c r="V72" s="105">
        <v>5</v>
      </c>
      <c r="W72" s="105">
        <v>2</v>
      </c>
      <c r="X72" s="111">
        <f>SUM(U72:W72)*100/G72</f>
        <v>100</v>
      </c>
      <c r="Y72" s="106">
        <f t="shared" ref="Y72" si="51">(($I$10*I72)+($J$10*J72)+($K$10*K72)+($M$10*M72)+($N$10*N72)+($O$10*O72)+($Q$10*Q72)+($R$10*R72)+($S$10*S72)+($U$10*U72)+($V$10*V72)+($W$10*W72))/F72</f>
        <v>10.818181818181818</v>
      </c>
      <c r="Z72" s="107">
        <f t="shared" ref="Z72" si="52">T72+X72</f>
        <v>100</v>
      </c>
    </row>
    <row r="73" spans="2:26" ht="15" customHeight="1" x14ac:dyDescent="0.25">
      <c r="B73" s="5"/>
      <c r="C73" s="6" t="s">
        <v>63</v>
      </c>
      <c r="D73" s="48" t="s">
        <v>19</v>
      </c>
      <c r="E73" s="5">
        <v>7</v>
      </c>
      <c r="F73" s="5">
        <v>10</v>
      </c>
      <c r="G73" s="67">
        <f t="shared" si="22"/>
        <v>10</v>
      </c>
      <c r="H73" s="19" t="s">
        <v>55</v>
      </c>
      <c r="I73" s="8"/>
      <c r="J73" s="8"/>
      <c r="K73" s="8"/>
      <c r="L73" s="55">
        <f t="shared" si="25"/>
        <v>0</v>
      </c>
      <c r="M73" s="8"/>
      <c r="N73" s="8"/>
      <c r="O73" s="8"/>
      <c r="P73" s="55">
        <f t="shared" si="26"/>
        <v>0</v>
      </c>
      <c r="Q73" s="8"/>
      <c r="R73" s="8"/>
      <c r="S73" s="8"/>
      <c r="T73" s="55">
        <f t="shared" si="27"/>
        <v>0</v>
      </c>
      <c r="U73" s="8">
        <v>3</v>
      </c>
      <c r="V73" s="8">
        <v>4</v>
      </c>
      <c r="W73" s="8">
        <v>3</v>
      </c>
      <c r="X73" s="55">
        <f t="shared" si="28"/>
        <v>100</v>
      </c>
      <c r="Y73" s="55">
        <f t="shared" si="29"/>
        <v>11</v>
      </c>
      <c r="Z73" s="56">
        <f t="shared" si="30"/>
        <v>100</v>
      </c>
    </row>
    <row r="74" spans="2:26" ht="15" customHeight="1" x14ac:dyDescent="0.25">
      <c r="B74" s="5"/>
      <c r="C74" s="6"/>
      <c r="D74" s="48"/>
      <c r="E74" s="5"/>
      <c r="F74" s="5"/>
      <c r="G74" s="48"/>
      <c r="H74" s="19"/>
      <c r="I74" s="8"/>
      <c r="J74" s="8"/>
      <c r="K74" s="8"/>
      <c r="L74" s="55"/>
      <c r="M74" s="8"/>
      <c r="N74" s="8"/>
      <c r="O74" s="8"/>
      <c r="P74" s="55"/>
      <c r="Q74" s="8"/>
      <c r="R74" s="8"/>
      <c r="S74" s="8"/>
      <c r="T74" s="55"/>
      <c r="U74" s="8"/>
      <c r="V74" s="8"/>
      <c r="W74" s="8"/>
      <c r="X74" s="55"/>
      <c r="Y74" s="108">
        <f>Y73-Y72</f>
        <v>0.18181818181818166</v>
      </c>
      <c r="Z74" s="108">
        <f>Z73-Z72</f>
        <v>0</v>
      </c>
    </row>
    <row r="75" spans="2:26" ht="15" customHeight="1" x14ac:dyDescent="0.25">
      <c r="B75" s="5"/>
      <c r="C75" s="117" t="s">
        <v>63</v>
      </c>
      <c r="D75" s="98" t="s">
        <v>90</v>
      </c>
      <c r="E75" s="100">
        <v>7</v>
      </c>
      <c r="F75" s="100">
        <v>11</v>
      </c>
      <c r="G75" s="67">
        <f t="shared" si="22"/>
        <v>11</v>
      </c>
      <c r="H75" s="118" t="s">
        <v>55</v>
      </c>
      <c r="I75" s="105"/>
      <c r="J75" s="105"/>
      <c r="K75" s="105"/>
      <c r="L75" s="111">
        <f>SUM(I75:K75)*100/G75</f>
        <v>0</v>
      </c>
      <c r="M75" s="105"/>
      <c r="N75" s="105"/>
      <c r="O75" s="105"/>
      <c r="P75" s="111">
        <f>SUM(M75:O75)*100/G75</f>
        <v>0</v>
      </c>
      <c r="Q75" s="105"/>
      <c r="R75" s="105"/>
      <c r="S75" s="105"/>
      <c r="T75" s="111">
        <f>SUM(Q75:S75)*100/G75</f>
        <v>0</v>
      </c>
      <c r="U75" s="105"/>
      <c r="V75" s="105"/>
      <c r="W75" s="105">
        <v>11</v>
      </c>
      <c r="X75" s="111">
        <f>SUM(U75:W75)*100/G75</f>
        <v>100</v>
      </c>
      <c r="Y75" s="106">
        <f t="shared" ref="Y75:Y76" si="53">(($I$10*I75)+($J$10*J75)+($K$10*K75)+($M$10*M75)+($N$10*N75)+($O$10*O75)+($Q$10*Q75)+($R$10*R75)+($S$10*S75)+($U$10*U75)+($V$10*V75)+($W$10*W75))/F75</f>
        <v>12</v>
      </c>
      <c r="Z75" s="107">
        <f t="shared" ref="Z75:Z76" si="54">T75+X75</f>
        <v>100</v>
      </c>
    </row>
    <row r="76" spans="2:26" x14ac:dyDescent="0.25">
      <c r="B76" s="5"/>
      <c r="C76" s="117" t="s">
        <v>63</v>
      </c>
      <c r="D76" s="98" t="s">
        <v>90</v>
      </c>
      <c r="E76" s="100">
        <v>8</v>
      </c>
      <c r="F76" s="100">
        <v>11</v>
      </c>
      <c r="G76" s="67">
        <f t="shared" si="22"/>
        <v>11</v>
      </c>
      <c r="H76" s="118" t="s">
        <v>55</v>
      </c>
      <c r="I76" s="105"/>
      <c r="J76" s="105"/>
      <c r="K76" s="105"/>
      <c r="L76" s="119">
        <f>SUM(I76:K76)*100/G76</f>
        <v>0</v>
      </c>
      <c r="M76" s="105"/>
      <c r="N76" s="105"/>
      <c r="O76" s="105"/>
      <c r="P76" s="119">
        <f>SUM(M76:O76)*100/G76</f>
        <v>0</v>
      </c>
      <c r="Q76" s="105"/>
      <c r="R76" s="105"/>
      <c r="S76" s="105"/>
      <c r="T76" s="119">
        <f>SUM(Q76:S76)*100/G76</f>
        <v>0</v>
      </c>
      <c r="U76" s="105">
        <v>1</v>
      </c>
      <c r="V76" s="105">
        <v>10</v>
      </c>
      <c r="W76" s="105"/>
      <c r="X76" s="119">
        <f>SUM(U76:W76)*100/G76</f>
        <v>100</v>
      </c>
      <c r="Y76" s="106">
        <f t="shared" si="53"/>
        <v>10.909090909090908</v>
      </c>
      <c r="Z76" s="107">
        <f t="shared" si="54"/>
        <v>100</v>
      </c>
    </row>
    <row r="77" spans="2:26" x14ac:dyDescent="0.25">
      <c r="B77" s="5"/>
      <c r="C77" s="6"/>
      <c r="D77" s="48"/>
      <c r="E77" s="5"/>
      <c r="F77" s="5"/>
      <c r="G77" s="48"/>
      <c r="H77" s="19"/>
      <c r="I77" s="8"/>
      <c r="J77" s="8"/>
      <c r="K77" s="8"/>
      <c r="L77" s="55"/>
      <c r="M77" s="8"/>
      <c r="N77" s="8"/>
      <c r="O77" s="8"/>
      <c r="P77" s="55"/>
      <c r="Q77" s="8"/>
      <c r="R77" s="8"/>
      <c r="S77" s="8"/>
      <c r="T77" s="55"/>
      <c r="U77" s="8"/>
      <c r="V77" s="8"/>
      <c r="W77" s="8"/>
      <c r="X77" s="55"/>
      <c r="Y77" s="55"/>
      <c r="Z77" s="56"/>
    </row>
    <row r="78" spans="2:26" x14ac:dyDescent="0.25">
      <c r="B78" s="5"/>
      <c r="C78" s="6"/>
      <c r="D78" s="98" t="s">
        <v>90</v>
      </c>
      <c r="E78" s="5"/>
      <c r="F78" s="5"/>
      <c r="G78" s="48"/>
      <c r="H78" s="118" t="s">
        <v>55</v>
      </c>
      <c r="I78" s="8"/>
      <c r="J78" s="8"/>
      <c r="K78" s="8"/>
      <c r="L78" s="55"/>
      <c r="M78" s="8"/>
      <c r="N78" s="8"/>
      <c r="O78" s="8"/>
      <c r="P78" s="55"/>
      <c r="Q78" s="8"/>
      <c r="R78" s="8"/>
      <c r="S78" s="8"/>
      <c r="T78" s="55"/>
      <c r="U78" s="8"/>
      <c r="V78" s="8"/>
      <c r="W78" s="8"/>
      <c r="X78" s="55"/>
      <c r="Y78" s="106">
        <f>AVERAGE(Y76,Y75,Y72,Y68)</f>
        <v>11.115151515151515</v>
      </c>
      <c r="Z78" s="106">
        <f>AVERAGE(Z76,Z75,Z72,Z68)</f>
        <v>100</v>
      </c>
    </row>
    <row r="79" spans="2:26" ht="15" customHeight="1" x14ac:dyDescent="0.25">
      <c r="B79" s="5"/>
      <c r="C79" s="6"/>
      <c r="D79" s="48" t="s">
        <v>19</v>
      </c>
      <c r="E79" s="21"/>
      <c r="F79" s="21"/>
      <c r="G79" s="48"/>
      <c r="H79" s="19" t="s">
        <v>55</v>
      </c>
      <c r="I79" s="8"/>
      <c r="J79" s="8"/>
      <c r="K79" s="8"/>
      <c r="L79" s="55"/>
      <c r="M79" s="8"/>
      <c r="N79" s="8"/>
      <c r="O79" s="8"/>
      <c r="P79" s="54"/>
      <c r="Q79" s="8"/>
      <c r="R79" s="8"/>
      <c r="S79" s="8"/>
      <c r="T79" s="37"/>
      <c r="U79" s="8"/>
      <c r="V79" s="8"/>
      <c r="W79" s="8"/>
      <c r="X79" s="37"/>
      <c r="Y79" s="55">
        <f>AVERAGE(Y73,Y69,Y64)</f>
        <v>10.619047619047619</v>
      </c>
      <c r="Z79" s="55">
        <f>AVERAGE(Z73,Z69,Z64)</f>
        <v>97.619047619047635</v>
      </c>
    </row>
    <row r="80" spans="2:26" ht="14.25" customHeight="1" x14ac:dyDescent="0.25">
      <c r="B80" s="5"/>
      <c r="C80" s="6"/>
      <c r="D80" s="246" t="s">
        <v>130</v>
      </c>
      <c r="E80" s="21"/>
      <c r="F80" s="21"/>
      <c r="G80" s="48"/>
      <c r="H80" s="308" t="s">
        <v>55</v>
      </c>
      <c r="I80" s="8"/>
      <c r="J80" s="8"/>
      <c r="K80" s="8"/>
      <c r="L80" s="55"/>
      <c r="M80" s="8"/>
      <c r="N80" s="8"/>
      <c r="O80" s="8"/>
      <c r="P80" s="54"/>
      <c r="Q80" s="8"/>
      <c r="R80" s="8"/>
      <c r="S80" s="8"/>
      <c r="T80" s="37"/>
      <c r="U80" s="8"/>
      <c r="V80" s="8"/>
      <c r="W80" s="8"/>
      <c r="X80" s="37"/>
      <c r="Y80" s="255">
        <f>AVERAGE(Y70,Y65,Y61)</f>
        <v>10.554621848739496</v>
      </c>
      <c r="Z80" s="255">
        <f>AVERAGE(Z70,Z65,Z61)</f>
        <v>97.619047619047635</v>
      </c>
    </row>
    <row r="81" spans="2:26" ht="14.25" customHeight="1" x14ac:dyDescent="0.25">
      <c r="B81" s="5"/>
      <c r="C81" s="6"/>
      <c r="D81" s="246" t="s">
        <v>153</v>
      </c>
      <c r="E81" s="21"/>
      <c r="F81" s="21"/>
      <c r="G81" s="48"/>
      <c r="H81" s="308" t="s">
        <v>55</v>
      </c>
      <c r="I81" s="8"/>
      <c r="J81" s="8"/>
      <c r="K81" s="8"/>
      <c r="L81" s="55"/>
      <c r="M81" s="8"/>
      <c r="N81" s="8"/>
      <c r="O81" s="8"/>
      <c r="P81" s="54"/>
      <c r="Q81" s="8"/>
      <c r="R81" s="8"/>
      <c r="S81" s="8"/>
      <c r="T81" s="37"/>
      <c r="U81" s="8"/>
      <c r="V81" s="8"/>
      <c r="W81" s="8"/>
      <c r="X81" s="37"/>
      <c r="Y81" s="255">
        <f>AVERAGE(Y66,Y62,Y60)</f>
        <v>10.65026455026455</v>
      </c>
      <c r="Z81" s="255">
        <f>AVERAGE(Z66,Z62,Z60)</f>
        <v>97.619047619047635</v>
      </c>
    </row>
    <row r="82" spans="2:26" ht="15" customHeight="1" x14ac:dyDescent="0.25">
      <c r="B82" s="103"/>
      <c r="C82" s="6"/>
      <c r="D82" s="48"/>
      <c r="E82" s="21"/>
      <c r="F82" s="21"/>
      <c r="G82" s="48"/>
      <c r="H82" s="64"/>
      <c r="I82" s="8"/>
      <c r="J82" s="8"/>
      <c r="K82" s="8"/>
      <c r="L82" s="55"/>
      <c r="M82" s="8"/>
      <c r="N82" s="8"/>
      <c r="O82" s="8"/>
      <c r="P82" s="54"/>
      <c r="Q82" s="8"/>
      <c r="R82" s="8"/>
      <c r="S82" s="8"/>
      <c r="T82" s="37"/>
      <c r="U82" s="8"/>
      <c r="V82" s="8"/>
      <c r="W82" s="8"/>
      <c r="X82" s="37"/>
      <c r="Y82" s="108">
        <f>Y81-Y80</f>
        <v>9.5642701525054719E-2</v>
      </c>
      <c r="Z82" s="108">
        <f>Z81-Z80</f>
        <v>0</v>
      </c>
    </row>
    <row r="83" spans="2:26" ht="15" customHeight="1" x14ac:dyDescent="0.25">
      <c r="B83" s="103"/>
      <c r="C83" s="263" t="s">
        <v>60</v>
      </c>
      <c r="D83" s="246" t="s">
        <v>153</v>
      </c>
      <c r="E83" s="269">
        <v>8</v>
      </c>
      <c r="F83" s="269">
        <v>14</v>
      </c>
      <c r="G83" s="67">
        <f t="shared" ref="G83:G88" si="55">I83+J83+K83+M83+N83+O83+Q83+R83+S83+U83+V83+W83</f>
        <v>14</v>
      </c>
      <c r="H83" s="308" t="s">
        <v>56</v>
      </c>
      <c r="I83" s="264"/>
      <c r="J83" s="264">
        <v>3</v>
      </c>
      <c r="K83" s="264"/>
      <c r="L83" s="255">
        <f t="shared" si="25"/>
        <v>21.428571428571427</v>
      </c>
      <c r="M83" s="264">
        <v>2</v>
      </c>
      <c r="N83" s="264">
        <v>2</v>
      </c>
      <c r="O83" s="264">
        <v>2</v>
      </c>
      <c r="P83" s="255">
        <f t="shared" ref="P83:P88" si="56">SUM(M83:O83)*100/F83</f>
        <v>42.857142857142854</v>
      </c>
      <c r="Q83" s="264">
        <v>1</v>
      </c>
      <c r="R83" s="264">
        <v>2</v>
      </c>
      <c r="S83" s="264">
        <v>1</v>
      </c>
      <c r="T83" s="255">
        <f t="shared" ref="T83:T88" si="57">SUM(Q83:S83)*100/F83</f>
        <v>28.571428571428573</v>
      </c>
      <c r="U83" s="264">
        <v>1</v>
      </c>
      <c r="V83" s="264"/>
      <c r="W83" s="264"/>
      <c r="X83" s="255">
        <f t="shared" ref="X83:X88" si="58">SUM(U83:W83)*100/F83</f>
        <v>7.1428571428571432</v>
      </c>
      <c r="Y83" s="255">
        <f t="shared" ref="Y83:Y88" si="59">(($I$10*I83)+($J$10*J83)+($K$10*K83)+($M$10*M83)+($N$10*N83)+($O$10*O83)+($Q$10*Q83)+($R$10*R83)+($S$10*S83)+($U$10*U83)+($V$10*V83)+($W$10*W83))/F83</f>
        <v>5.5714285714285712</v>
      </c>
      <c r="Z83" s="256">
        <f t="shared" ref="Z83:Z88" si="60">T83+X83</f>
        <v>35.714285714285715</v>
      </c>
    </row>
    <row r="84" spans="2:26" ht="15" customHeight="1" x14ac:dyDescent="0.25">
      <c r="B84" s="103"/>
      <c r="C84" s="51" t="s">
        <v>60</v>
      </c>
      <c r="D84" s="48" t="s">
        <v>130</v>
      </c>
      <c r="E84" s="21">
        <v>8</v>
      </c>
      <c r="F84" s="21">
        <v>10</v>
      </c>
      <c r="G84" s="67">
        <f t="shared" si="55"/>
        <v>10</v>
      </c>
      <c r="H84" s="64" t="s">
        <v>56</v>
      </c>
      <c r="I84" s="8"/>
      <c r="J84" s="8">
        <v>3</v>
      </c>
      <c r="K84" s="8">
        <v>3</v>
      </c>
      <c r="L84" s="55">
        <f t="shared" si="25"/>
        <v>60</v>
      </c>
      <c r="M84" s="8"/>
      <c r="N84" s="8"/>
      <c r="O84" s="8">
        <v>1</v>
      </c>
      <c r="P84" s="55">
        <f t="shared" si="56"/>
        <v>10</v>
      </c>
      <c r="Q84" s="8">
        <v>1</v>
      </c>
      <c r="R84" s="8">
        <v>2</v>
      </c>
      <c r="S84" s="8"/>
      <c r="T84" s="55">
        <f t="shared" si="57"/>
        <v>30</v>
      </c>
      <c r="U84" s="8"/>
      <c r="V84" s="8"/>
      <c r="W84" s="8"/>
      <c r="X84" s="55">
        <f t="shared" si="58"/>
        <v>0</v>
      </c>
      <c r="Y84" s="55">
        <f t="shared" si="59"/>
        <v>4.4000000000000004</v>
      </c>
      <c r="Z84" s="56">
        <f t="shared" si="60"/>
        <v>30</v>
      </c>
    </row>
    <row r="85" spans="2:26" ht="15" customHeight="1" x14ac:dyDescent="0.25">
      <c r="B85" s="103"/>
      <c r="C85" s="263" t="s">
        <v>60</v>
      </c>
      <c r="D85" s="246" t="s">
        <v>153</v>
      </c>
      <c r="E85" s="269">
        <v>9</v>
      </c>
      <c r="F85" s="269">
        <v>10</v>
      </c>
      <c r="G85" s="67">
        <f t="shared" si="55"/>
        <v>10</v>
      </c>
      <c r="H85" s="308" t="s">
        <v>56</v>
      </c>
      <c r="I85" s="264">
        <v>1</v>
      </c>
      <c r="J85" s="264">
        <v>4</v>
      </c>
      <c r="K85" s="264">
        <v>1</v>
      </c>
      <c r="L85" s="255">
        <f t="shared" si="25"/>
        <v>60</v>
      </c>
      <c r="M85" s="264"/>
      <c r="N85" s="264"/>
      <c r="O85" s="264"/>
      <c r="P85" s="255">
        <f t="shared" si="56"/>
        <v>0</v>
      </c>
      <c r="Q85" s="264">
        <v>2</v>
      </c>
      <c r="R85" s="264"/>
      <c r="S85" s="264">
        <v>2</v>
      </c>
      <c r="T85" s="255">
        <f t="shared" si="57"/>
        <v>40</v>
      </c>
      <c r="U85" s="264"/>
      <c r="V85" s="264"/>
      <c r="W85" s="264"/>
      <c r="X85" s="255">
        <f t="shared" si="58"/>
        <v>0</v>
      </c>
      <c r="Y85" s="255">
        <f t="shared" si="59"/>
        <v>4.4000000000000004</v>
      </c>
      <c r="Z85" s="256">
        <f t="shared" si="60"/>
        <v>40</v>
      </c>
    </row>
    <row r="86" spans="2:26" ht="15" customHeight="1" x14ac:dyDescent="0.25">
      <c r="B86" s="103"/>
      <c r="C86" s="177"/>
      <c r="D86" s="110"/>
      <c r="E86" s="17"/>
      <c r="F86" s="17"/>
      <c r="G86" s="110"/>
      <c r="H86" s="467"/>
      <c r="I86" s="406"/>
      <c r="J86" s="406"/>
      <c r="K86" s="406"/>
      <c r="L86" s="151"/>
      <c r="M86" s="406"/>
      <c r="N86" s="406"/>
      <c r="O86" s="406"/>
      <c r="P86" s="151"/>
      <c r="Q86" s="406"/>
      <c r="R86" s="406"/>
      <c r="S86" s="406"/>
      <c r="T86" s="151"/>
      <c r="U86" s="406"/>
      <c r="V86" s="406"/>
      <c r="W86" s="406"/>
      <c r="X86" s="151"/>
      <c r="Y86" s="108">
        <f>Y85-Y84</f>
        <v>0</v>
      </c>
      <c r="Z86" s="108">
        <f>Z85-Z84</f>
        <v>10</v>
      </c>
    </row>
    <row r="87" spans="2:26" ht="16.5" customHeight="1" x14ac:dyDescent="0.25">
      <c r="B87" s="103"/>
      <c r="C87" s="6" t="s">
        <v>60</v>
      </c>
      <c r="D87" s="48" t="s">
        <v>19</v>
      </c>
      <c r="E87" s="5">
        <v>8</v>
      </c>
      <c r="F87" s="5">
        <v>12</v>
      </c>
      <c r="G87" s="67">
        <f t="shared" si="55"/>
        <v>12</v>
      </c>
      <c r="H87" s="19" t="s">
        <v>56</v>
      </c>
      <c r="I87" s="8"/>
      <c r="J87" s="8"/>
      <c r="K87" s="8"/>
      <c r="L87" s="55">
        <f t="shared" si="25"/>
        <v>0</v>
      </c>
      <c r="M87" s="8"/>
      <c r="N87" s="8"/>
      <c r="O87" s="8"/>
      <c r="P87" s="55">
        <f t="shared" si="56"/>
        <v>0</v>
      </c>
      <c r="Q87" s="8"/>
      <c r="R87" s="8">
        <v>3</v>
      </c>
      <c r="S87" s="8">
        <v>1</v>
      </c>
      <c r="T87" s="55">
        <f t="shared" si="57"/>
        <v>33.333333333333336</v>
      </c>
      <c r="U87" s="8">
        <v>8</v>
      </c>
      <c r="V87" s="8"/>
      <c r="W87" s="8"/>
      <c r="X87" s="55">
        <f t="shared" si="58"/>
        <v>66.666666666666671</v>
      </c>
      <c r="Y87" s="55">
        <f t="shared" si="59"/>
        <v>9.4166666666666661</v>
      </c>
      <c r="Z87" s="56">
        <f t="shared" si="60"/>
        <v>100</v>
      </c>
    </row>
    <row r="88" spans="2:26" ht="15.75" customHeight="1" x14ac:dyDescent="0.25">
      <c r="B88" s="103"/>
      <c r="C88" s="263" t="s">
        <v>60</v>
      </c>
      <c r="D88" s="269" t="s">
        <v>130</v>
      </c>
      <c r="E88" s="269">
        <v>9</v>
      </c>
      <c r="F88" s="269">
        <v>12</v>
      </c>
      <c r="G88" s="67">
        <f t="shared" si="55"/>
        <v>12</v>
      </c>
      <c r="H88" s="308" t="s">
        <v>56</v>
      </c>
      <c r="I88" s="311"/>
      <c r="J88" s="311"/>
      <c r="K88" s="311"/>
      <c r="L88" s="255">
        <f t="shared" si="25"/>
        <v>0</v>
      </c>
      <c r="M88" s="311"/>
      <c r="N88" s="311"/>
      <c r="O88" s="311">
        <v>2</v>
      </c>
      <c r="P88" s="255">
        <f t="shared" si="56"/>
        <v>16.666666666666668</v>
      </c>
      <c r="Q88" s="311"/>
      <c r="R88" s="311">
        <v>4</v>
      </c>
      <c r="S88" s="311">
        <v>4</v>
      </c>
      <c r="T88" s="255">
        <f t="shared" si="57"/>
        <v>66.666666666666671</v>
      </c>
      <c r="U88" s="311">
        <v>2</v>
      </c>
      <c r="V88" s="311"/>
      <c r="W88" s="311"/>
      <c r="X88" s="255">
        <f t="shared" si="58"/>
        <v>16.666666666666668</v>
      </c>
      <c r="Y88" s="255">
        <f t="shared" si="59"/>
        <v>8.3333333333333339</v>
      </c>
      <c r="Z88" s="256">
        <f t="shared" si="60"/>
        <v>83.333333333333343</v>
      </c>
    </row>
    <row r="89" spans="2:26" x14ac:dyDescent="0.25">
      <c r="B89" s="103"/>
      <c r="C89" s="51"/>
      <c r="D89" s="54"/>
      <c r="E89" s="21"/>
      <c r="F89" s="21"/>
      <c r="G89" s="48"/>
      <c r="H89" s="64"/>
      <c r="I89" s="73"/>
      <c r="J89" s="73"/>
      <c r="K89" s="73"/>
      <c r="L89" s="55"/>
      <c r="M89" s="73"/>
      <c r="N89" s="73"/>
      <c r="O89" s="73"/>
      <c r="P89" s="55"/>
      <c r="Q89" s="73"/>
      <c r="R89" s="73"/>
      <c r="S89" s="73"/>
      <c r="T89" s="55"/>
      <c r="U89" s="73"/>
      <c r="V89" s="73"/>
      <c r="W89" s="73"/>
      <c r="X89" s="55"/>
      <c r="Y89" s="151"/>
      <c r="Z89" s="151"/>
    </row>
    <row r="90" spans="2:26" ht="15" customHeight="1" x14ac:dyDescent="0.25">
      <c r="B90" s="103"/>
      <c r="C90" s="6"/>
      <c r="D90" s="48" t="s">
        <v>19</v>
      </c>
      <c r="E90" s="21"/>
      <c r="F90" s="21"/>
      <c r="G90" s="48"/>
      <c r="H90" s="19" t="s">
        <v>56</v>
      </c>
      <c r="I90" s="8"/>
      <c r="J90" s="8"/>
      <c r="K90" s="8"/>
      <c r="L90" s="55"/>
      <c r="M90" s="8"/>
      <c r="N90" s="8"/>
      <c r="O90" s="8"/>
      <c r="P90" s="54"/>
      <c r="Q90" s="8"/>
      <c r="R90" s="8"/>
      <c r="S90" s="8"/>
      <c r="T90" s="37"/>
      <c r="U90" s="8"/>
      <c r="V90" s="8"/>
      <c r="W90" s="8"/>
      <c r="X90" s="37"/>
      <c r="Y90" s="55">
        <f>AVERAGE(Y87)</f>
        <v>9.4166666666666661</v>
      </c>
      <c r="Z90" s="55">
        <f>AVERAGE(Z87)</f>
        <v>100</v>
      </c>
    </row>
    <row r="91" spans="2:26" ht="16.5" customHeight="1" x14ac:dyDescent="0.25">
      <c r="B91" s="103"/>
      <c r="C91" s="6"/>
      <c r="D91" s="246" t="s">
        <v>130</v>
      </c>
      <c r="E91" s="21"/>
      <c r="F91" s="21"/>
      <c r="G91" s="48"/>
      <c r="H91" s="308" t="s">
        <v>56</v>
      </c>
      <c r="I91" s="8"/>
      <c r="J91" s="8"/>
      <c r="K91" s="8"/>
      <c r="L91" s="55"/>
      <c r="M91" s="8"/>
      <c r="N91" s="8"/>
      <c r="O91" s="8"/>
      <c r="P91" s="54"/>
      <c r="Q91" s="8"/>
      <c r="R91" s="8"/>
      <c r="S91" s="8"/>
      <c r="T91" s="37"/>
      <c r="U91" s="8"/>
      <c r="V91" s="8"/>
      <c r="W91" s="8"/>
      <c r="X91" s="37"/>
      <c r="Y91" s="255">
        <f>AVERAGE(Y88,Y84)</f>
        <v>6.3666666666666671</v>
      </c>
      <c r="Z91" s="255">
        <f>AVERAGE(Z88,Z84)</f>
        <v>56.666666666666671</v>
      </c>
    </row>
    <row r="92" spans="2:26" ht="15" customHeight="1" x14ac:dyDescent="0.25">
      <c r="B92" s="103"/>
      <c r="C92" s="6"/>
      <c r="D92" s="246" t="s">
        <v>153</v>
      </c>
      <c r="E92" s="21"/>
      <c r="F92" s="21"/>
      <c r="G92" s="48"/>
      <c r="H92" s="308" t="s">
        <v>56</v>
      </c>
      <c r="I92" s="8"/>
      <c r="J92" s="8"/>
      <c r="K92" s="8"/>
      <c r="L92" s="55"/>
      <c r="M92" s="8"/>
      <c r="N92" s="8"/>
      <c r="O92" s="8"/>
      <c r="P92" s="54"/>
      <c r="Q92" s="8"/>
      <c r="R92" s="8"/>
      <c r="S92" s="8"/>
      <c r="T92" s="37"/>
      <c r="U92" s="8"/>
      <c r="V92" s="8"/>
      <c r="W92" s="8"/>
      <c r="X92" s="37"/>
      <c r="Y92" s="255">
        <f>AVERAGE(Y85,Y83)</f>
        <v>4.9857142857142858</v>
      </c>
      <c r="Z92" s="255">
        <f>AVERAGE(Z85,Z83)</f>
        <v>37.857142857142861</v>
      </c>
    </row>
    <row r="93" spans="2:26" x14ac:dyDescent="0.25">
      <c r="B93" s="103"/>
      <c r="C93" s="6"/>
      <c r="D93" s="228"/>
      <c r="E93" s="103"/>
      <c r="F93" s="103"/>
      <c r="G93" s="48"/>
      <c r="H93" s="19"/>
      <c r="I93" s="103"/>
      <c r="J93" s="103"/>
      <c r="K93" s="103"/>
      <c r="L93" s="55"/>
      <c r="M93" s="103"/>
      <c r="N93" s="103"/>
      <c r="O93" s="103"/>
      <c r="P93" s="55"/>
      <c r="Q93" s="103"/>
      <c r="R93" s="103"/>
      <c r="S93" s="103"/>
      <c r="T93" s="55"/>
      <c r="U93" s="103"/>
      <c r="V93" s="103"/>
      <c r="W93" s="103"/>
      <c r="X93" s="55"/>
      <c r="Y93" s="108">
        <f>Y92-Y91</f>
        <v>-1.3809523809523814</v>
      </c>
      <c r="Z93" s="108">
        <f>Z92-Z91</f>
        <v>-18.80952380952381</v>
      </c>
    </row>
    <row r="94" spans="2:26" ht="45" x14ac:dyDescent="0.25">
      <c r="B94" s="103"/>
      <c r="C94" s="120" t="s">
        <v>118</v>
      </c>
      <c r="D94" s="98" t="s">
        <v>90</v>
      </c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21">
        <f>AVERAGE(Y78,Y55,Y35,Y24)</f>
        <v>8.2556693306693312</v>
      </c>
      <c r="Z94" s="121">
        <f>AVERAGE(Z78,Z55,Z35,Z24)</f>
        <v>71.94555444555445</v>
      </c>
    </row>
    <row r="95" spans="2:26" ht="45" x14ac:dyDescent="0.25">
      <c r="C95" s="24" t="s">
        <v>118</v>
      </c>
      <c r="D95" s="48" t="s">
        <v>19</v>
      </c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22">
        <f>AVERAGE(Y87,Y79,Y56,Y36,Y25)</f>
        <v>8.2171428571428571</v>
      </c>
      <c r="Z95" s="122">
        <f>AVERAGE(Z87,Z79,Z56,Z36,Z25)</f>
        <v>73.782106782106794</v>
      </c>
    </row>
    <row r="96" spans="2:26" ht="45" x14ac:dyDescent="0.25">
      <c r="C96" s="270" t="s">
        <v>118</v>
      </c>
      <c r="D96" s="246" t="s">
        <v>130</v>
      </c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265">
        <f>AVERAGE(Y91,Y80,Y57,Y26)</f>
        <v>7.4122198879551817</v>
      </c>
      <c r="Z96" s="265">
        <f>AVERAGE(Z91,Z80,Z57,Z26)</f>
        <v>64.614845938375353</v>
      </c>
    </row>
    <row r="97" spans="3:26" ht="45" x14ac:dyDescent="0.25">
      <c r="C97" s="270" t="s">
        <v>118</v>
      </c>
      <c r="D97" s="246" t="s">
        <v>153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265">
        <f>AVERAGE(Y92,Y81,Y58,Y27)</f>
        <v>7.5277777777777786</v>
      </c>
      <c r="Z97" s="265">
        <f>AVERAGE(Z92,Z81,Z58,Z27)</f>
        <v>68.207671957671963</v>
      </c>
    </row>
    <row r="98" spans="3:26" x14ac:dyDescent="0.25"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8">
        <f>Y97-Y96</f>
        <v>0.11555788982259685</v>
      </c>
      <c r="Z98" s="108">
        <f>Z97-Z96</f>
        <v>3.5928260192966093</v>
      </c>
    </row>
  </sheetData>
  <mergeCells count="25">
    <mergeCell ref="G7:G10"/>
    <mergeCell ref="H7:H10"/>
    <mergeCell ref="I7:X7"/>
    <mergeCell ref="Y7:Z7"/>
    <mergeCell ref="B7:B10"/>
    <mergeCell ref="C7:C10"/>
    <mergeCell ref="D7:D10"/>
    <mergeCell ref="E7:E10"/>
    <mergeCell ref="F7:F10"/>
    <mergeCell ref="Y1:Z1"/>
    <mergeCell ref="B2:Z2"/>
    <mergeCell ref="B3:Z3"/>
    <mergeCell ref="B4:Z4"/>
    <mergeCell ref="I9:K9"/>
    <mergeCell ref="M9:O9"/>
    <mergeCell ref="Q9:S9"/>
    <mergeCell ref="U9:W9"/>
    <mergeCell ref="B5:Z5"/>
    <mergeCell ref="Y8:Y10"/>
    <mergeCell ref="Z8:Z10"/>
    <mergeCell ref="B6:Z6"/>
    <mergeCell ref="I8:L8"/>
    <mergeCell ref="M8:P8"/>
    <mergeCell ref="Q8:T8"/>
    <mergeCell ref="U8:X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11"/>
  <sheetViews>
    <sheetView workbookViewId="0">
      <selection activeCell="L20" sqref="L20"/>
    </sheetView>
  </sheetViews>
  <sheetFormatPr defaultRowHeight="15" x14ac:dyDescent="0.25"/>
  <cols>
    <col min="2" max="2" width="12.28515625" customWidth="1"/>
    <col min="13" max="13" width="11.5703125" customWidth="1"/>
  </cols>
  <sheetData>
    <row r="3" spans="2:14" ht="16.5" x14ac:dyDescent="0.25">
      <c r="B3" s="502" t="s">
        <v>134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</row>
    <row r="4" spans="2:14" x14ac:dyDescent="0.25">
      <c r="B4" s="503" t="s">
        <v>6</v>
      </c>
      <c r="C4" s="506" t="s">
        <v>83</v>
      </c>
      <c r="D4" s="507"/>
      <c r="E4" s="507"/>
      <c r="F4" s="507"/>
      <c r="G4" s="507"/>
      <c r="H4" s="507"/>
      <c r="I4" s="507"/>
      <c r="J4" s="507"/>
      <c r="K4" s="507"/>
      <c r="L4" s="508"/>
      <c r="M4" s="509" t="s">
        <v>33</v>
      </c>
      <c r="N4" s="511" t="s">
        <v>17</v>
      </c>
    </row>
    <row r="5" spans="2:14" ht="33" customHeight="1" x14ac:dyDescent="0.25">
      <c r="B5" s="504"/>
      <c r="C5" s="512" t="s">
        <v>161</v>
      </c>
      <c r="D5" s="513"/>
      <c r="E5" s="512" t="s">
        <v>88</v>
      </c>
      <c r="F5" s="513"/>
      <c r="G5" s="512" t="s">
        <v>87</v>
      </c>
      <c r="H5" s="513"/>
      <c r="I5" s="512" t="s">
        <v>86</v>
      </c>
      <c r="J5" s="513"/>
      <c r="K5" s="512" t="s">
        <v>85</v>
      </c>
      <c r="L5" s="513"/>
      <c r="M5" s="510"/>
      <c r="N5" s="511"/>
    </row>
    <row r="6" spans="2:14" ht="16.5" customHeight="1" x14ac:dyDescent="0.25">
      <c r="B6" s="505"/>
      <c r="C6" s="277" t="s">
        <v>89</v>
      </c>
      <c r="D6" s="278" t="s">
        <v>17</v>
      </c>
      <c r="E6" s="277" t="s">
        <v>89</v>
      </c>
      <c r="F6" s="278" t="s">
        <v>17</v>
      </c>
      <c r="G6" s="277" t="s">
        <v>89</v>
      </c>
      <c r="H6" s="278" t="s">
        <v>17</v>
      </c>
      <c r="I6" s="277" t="s">
        <v>89</v>
      </c>
      <c r="J6" s="278" t="s">
        <v>17</v>
      </c>
      <c r="K6" s="277" t="s">
        <v>89</v>
      </c>
      <c r="L6" s="278" t="s">
        <v>17</v>
      </c>
      <c r="M6" s="510"/>
      <c r="N6" s="511"/>
    </row>
    <row r="7" spans="2:14" ht="17.25" customHeight="1" x14ac:dyDescent="0.25">
      <c r="B7" s="279" t="s">
        <v>90</v>
      </c>
      <c r="C7" s="280">
        <f>'13а'!Y354</f>
        <v>7.1640733340733345</v>
      </c>
      <c r="D7" s="280">
        <f>'13а'!Z354</f>
        <v>62.712141474046234</v>
      </c>
      <c r="E7" s="281">
        <f>'12а'!Y290</f>
        <v>6.4713870018870008</v>
      </c>
      <c r="F7" s="281">
        <f>'12а'!Z290</f>
        <v>49.8524161024161</v>
      </c>
      <c r="G7" s="280">
        <f>'14а'!Y102</f>
        <v>8.4235574610574613</v>
      </c>
      <c r="H7" s="280">
        <f>'14а'!Z102</f>
        <v>79.606227106227109</v>
      </c>
      <c r="I7" s="280">
        <f>'15а'!Y102</f>
        <v>8.1537784437784424</v>
      </c>
      <c r="J7" s="280">
        <f>'15а'!Z102</f>
        <v>77.66854573997432</v>
      </c>
      <c r="K7" s="280">
        <f>'16а'!Y94</f>
        <v>8.2556693306693312</v>
      </c>
      <c r="L7" s="280">
        <f>'16а'!Z94</f>
        <v>71.94555444555445</v>
      </c>
      <c r="M7" s="282">
        <f t="shared" ref="M7:N10" si="0">AVERAGE(C7,E7,G7,I7,K7)</f>
        <v>7.6936931142931142</v>
      </c>
      <c r="N7" s="282">
        <f t="shared" si="0"/>
        <v>68.35697697364364</v>
      </c>
    </row>
    <row r="8" spans="2:14" ht="15.75" customHeight="1" x14ac:dyDescent="0.25">
      <c r="B8" s="34" t="s">
        <v>19</v>
      </c>
      <c r="C8" s="283">
        <f>'13а'!Y355</f>
        <v>6.8808267448393501</v>
      </c>
      <c r="D8" s="283">
        <f>'13а'!Z355</f>
        <v>56.691186701953512</v>
      </c>
      <c r="E8" s="284">
        <f>'12а'!Y291</f>
        <v>6.4308490172928678</v>
      </c>
      <c r="F8" s="284">
        <f>'12а'!Z291</f>
        <v>48.333109552360902</v>
      </c>
      <c r="G8" s="283">
        <f>'14а'!Y103</f>
        <v>8.6064009139009148</v>
      </c>
      <c r="H8" s="283">
        <f>'14а'!Z103</f>
        <v>78.684807256235828</v>
      </c>
      <c r="I8" s="283">
        <f>'15а'!Y103</f>
        <v>7.6366042439703161</v>
      </c>
      <c r="J8" s="283">
        <f>'15а'!Z103</f>
        <v>72.11454468150896</v>
      </c>
      <c r="K8" s="283">
        <f>'16а'!Y95</f>
        <v>8.2171428571428571</v>
      </c>
      <c r="L8" s="283">
        <f>'16а'!Z95</f>
        <v>73.782106782106794</v>
      </c>
      <c r="M8" s="285">
        <f t="shared" si="0"/>
        <v>7.5543647554292619</v>
      </c>
      <c r="N8" s="285">
        <f t="shared" si="0"/>
        <v>65.921150994833198</v>
      </c>
    </row>
    <row r="9" spans="2:14" ht="17.25" customHeight="1" x14ac:dyDescent="0.25">
      <c r="B9" s="258" t="s">
        <v>130</v>
      </c>
      <c r="C9" s="286">
        <f>'13а'!Y356</f>
        <v>6.7788400478036337</v>
      </c>
      <c r="D9" s="286">
        <f>'13а'!Z356</f>
        <v>60.516995350328699</v>
      </c>
      <c r="E9" s="287">
        <f>'12а'!Y292</f>
        <v>5.3978736949325183</v>
      </c>
      <c r="F9" s="287">
        <f>'12а'!Z292</f>
        <v>34.544605721076316</v>
      </c>
      <c r="G9" s="286">
        <f>'14а'!Y104</f>
        <v>0.66937808145791422</v>
      </c>
      <c r="H9" s="286">
        <f>'14а'!Z104</f>
        <v>79.810279667422535</v>
      </c>
      <c r="I9" s="286">
        <f>'15а'!Y104</f>
        <v>8.204721888755504</v>
      </c>
      <c r="J9" s="286">
        <f>'15а'!Z104</f>
        <v>78.054221688675483</v>
      </c>
      <c r="K9" s="286">
        <f>'16а'!Y96</f>
        <v>7.4122198879551817</v>
      </c>
      <c r="L9" s="286">
        <f>'16а'!Z96</f>
        <v>64.614845938375353</v>
      </c>
      <c r="M9" s="288">
        <f t="shared" si="0"/>
        <v>5.69260672018095</v>
      </c>
      <c r="N9" s="288">
        <f t="shared" si="0"/>
        <v>63.508189673175671</v>
      </c>
    </row>
    <row r="10" spans="2:14" ht="17.25" customHeight="1" x14ac:dyDescent="0.25">
      <c r="B10" s="258" t="s">
        <v>153</v>
      </c>
      <c r="C10" s="286">
        <f>'13а'!Y357</f>
        <v>7.1773769325912182</v>
      </c>
      <c r="D10" s="286">
        <f>'13а'!Z357</f>
        <v>63.43664399092971</v>
      </c>
      <c r="E10" s="287">
        <f>'12а'!Y293</f>
        <v>6.6431472736018184</v>
      </c>
      <c r="F10" s="287">
        <f>'12а'!Z293</f>
        <v>54.284271284271291</v>
      </c>
      <c r="G10" s="286">
        <f>'14а'!Y105</f>
        <v>8.8947055457769739</v>
      </c>
      <c r="H10" s="286">
        <f>'14а'!Z105</f>
        <v>87.476306762021053</v>
      </c>
      <c r="I10" s="286">
        <f>'15а'!Y105</f>
        <v>8.1942279942279939</v>
      </c>
      <c r="J10" s="286">
        <f>'15а'!Z105</f>
        <v>79.103277674706248</v>
      </c>
      <c r="K10" s="286">
        <f>'16а'!Y97</f>
        <v>7.5277777777777786</v>
      </c>
      <c r="L10" s="286">
        <f>'16а'!Z97</f>
        <v>68.207671957671963</v>
      </c>
      <c r="M10" s="288">
        <f t="shared" si="0"/>
        <v>7.6874471047951571</v>
      </c>
      <c r="N10" s="288">
        <f t="shared" si="0"/>
        <v>70.501634333920052</v>
      </c>
    </row>
    <row r="11" spans="2:14" x14ac:dyDescent="0.25">
      <c r="B11" s="289" t="s">
        <v>135</v>
      </c>
      <c r="C11" s="290">
        <f t="shared" ref="C11:N11" si="1">C10-C9</f>
        <v>0.39853688478758453</v>
      </c>
      <c r="D11" s="290">
        <f t="shared" si="1"/>
        <v>2.9196486406010109</v>
      </c>
      <c r="E11" s="290">
        <f t="shared" si="1"/>
        <v>1.2452735786693001</v>
      </c>
      <c r="F11" s="290">
        <f t="shared" si="1"/>
        <v>19.739665563194976</v>
      </c>
      <c r="G11" s="290">
        <f t="shared" si="1"/>
        <v>8.2253274643190597</v>
      </c>
      <c r="H11" s="290">
        <f t="shared" si="1"/>
        <v>7.6660270945985189</v>
      </c>
      <c r="I11" s="290">
        <f t="shared" si="1"/>
        <v>-1.049389452751015E-2</v>
      </c>
      <c r="J11" s="290">
        <f t="shared" si="1"/>
        <v>1.0490559860307656</v>
      </c>
      <c r="K11" s="290">
        <f t="shared" si="1"/>
        <v>0.11555788982259685</v>
      </c>
      <c r="L11" s="290">
        <f t="shared" si="1"/>
        <v>3.5928260192966093</v>
      </c>
      <c r="M11" s="290">
        <f t="shared" si="1"/>
        <v>1.9948403846142071</v>
      </c>
      <c r="N11" s="290">
        <f t="shared" si="1"/>
        <v>6.9934446607443803</v>
      </c>
    </row>
  </sheetData>
  <mergeCells count="10">
    <mergeCell ref="B3:N3"/>
    <mergeCell ref="B4:B6"/>
    <mergeCell ref="C4:L4"/>
    <mergeCell ref="M4:M6"/>
    <mergeCell ref="N4:N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6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1"/>
  <sheetViews>
    <sheetView topLeftCell="A163" workbookViewId="0">
      <selection activeCell="H117" sqref="H117"/>
    </sheetView>
  </sheetViews>
  <sheetFormatPr defaultRowHeight="15" x14ac:dyDescent="0.25"/>
  <cols>
    <col min="1" max="1" width="5" customWidth="1"/>
    <col min="2" max="2" width="19" customWidth="1"/>
    <col min="3" max="3" width="12.7109375" customWidth="1"/>
  </cols>
  <sheetData>
    <row r="2" spans="2:5" ht="45" customHeight="1" x14ac:dyDescent="0.25">
      <c r="B2" s="517" t="s">
        <v>152</v>
      </c>
      <c r="C2" s="517"/>
      <c r="D2" s="517"/>
      <c r="E2" s="517"/>
    </row>
    <row r="3" spans="2:5" ht="51" x14ac:dyDescent="0.25">
      <c r="B3" s="69" t="s">
        <v>10</v>
      </c>
      <c r="C3" s="69" t="s">
        <v>6</v>
      </c>
      <c r="D3" s="112" t="s">
        <v>84</v>
      </c>
      <c r="E3" s="112" t="s">
        <v>92</v>
      </c>
    </row>
    <row r="4" spans="2:5" x14ac:dyDescent="0.25">
      <c r="B4" s="514" t="s">
        <v>20</v>
      </c>
      <c r="C4" s="191" t="s">
        <v>90</v>
      </c>
      <c r="D4" s="217">
        <f>'12а'!Y45</f>
        <v>6.8402020202020193</v>
      </c>
      <c r="E4" s="217">
        <f>'12а'!Z45</f>
        <v>56.493506493506494</v>
      </c>
    </row>
    <row r="5" spans="2:5" x14ac:dyDescent="0.25">
      <c r="B5" s="515"/>
      <c r="C5" s="71" t="s">
        <v>19</v>
      </c>
      <c r="D5" s="115">
        <f>'12а'!Y46</f>
        <v>6.9284033613445377</v>
      </c>
      <c r="E5" s="115">
        <f>'12а'!Z46</f>
        <v>60.608097784568372</v>
      </c>
    </row>
    <row r="6" spans="2:5" x14ac:dyDescent="0.25">
      <c r="B6" s="516"/>
      <c r="C6" s="312" t="s">
        <v>130</v>
      </c>
      <c r="D6" s="313">
        <f>'12а'!Y47</f>
        <v>7.0248179271708677</v>
      </c>
      <c r="E6" s="313">
        <f>'12а'!Z47</f>
        <v>57.30532212885155</v>
      </c>
    </row>
    <row r="7" spans="2:5" x14ac:dyDescent="0.25">
      <c r="B7" s="471"/>
      <c r="C7" s="312" t="s">
        <v>153</v>
      </c>
      <c r="D7" s="313">
        <f>'12а'!Y48</f>
        <v>6.7063492063492065</v>
      </c>
      <c r="E7" s="313">
        <f>'12а'!Z48</f>
        <v>57.555555555555557</v>
      </c>
    </row>
    <row r="8" spans="2:5" x14ac:dyDescent="0.25">
      <c r="B8" s="113"/>
      <c r="C8" s="116"/>
      <c r="D8" s="114">
        <f>D7-D6</f>
        <v>-0.31846872082166122</v>
      </c>
      <c r="E8" s="114">
        <f>E7-E6</f>
        <v>0.25023342670400694</v>
      </c>
    </row>
    <row r="9" spans="2:5" x14ac:dyDescent="0.25">
      <c r="B9" s="514" t="s">
        <v>22</v>
      </c>
      <c r="C9" s="191" t="s">
        <v>90</v>
      </c>
      <c r="D9" s="217">
        <f>'12а'!Y77</f>
        <v>6.0629370629370625</v>
      </c>
      <c r="E9" s="217">
        <f>'12а'!Z77</f>
        <v>40.819180819180822</v>
      </c>
    </row>
    <row r="10" spans="2:5" x14ac:dyDescent="0.25">
      <c r="B10" s="515"/>
      <c r="C10" s="71" t="s">
        <v>19</v>
      </c>
      <c r="D10" s="115">
        <f>'12а'!Y78</f>
        <v>5.7553030303030299</v>
      </c>
      <c r="E10" s="115">
        <f>'12а'!Z78</f>
        <v>31.924242424242426</v>
      </c>
    </row>
    <row r="11" spans="2:5" x14ac:dyDescent="0.25">
      <c r="B11" s="516"/>
      <c r="C11" s="312" t="s">
        <v>130</v>
      </c>
      <c r="D11" s="313">
        <f>'12а'!Y79</f>
        <v>5.3957142857142859</v>
      </c>
      <c r="E11" s="313">
        <f>'12а'!Z79</f>
        <v>31.761904761904766</v>
      </c>
    </row>
    <row r="12" spans="2:5" x14ac:dyDescent="0.25">
      <c r="B12" s="471"/>
      <c r="C12" s="312" t="s">
        <v>153</v>
      </c>
      <c r="D12" s="313">
        <f>'12а'!Y80</f>
        <v>5.6405194805194814</v>
      </c>
      <c r="E12" s="313">
        <f>'12а'!Z80</f>
        <v>36.129870129870135</v>
      </c>
    </row>
    <row r="13" spans="2:5" x14ac:dyDescent="0.25">
      <c r="B13" s="113"/>
      <c r="C13" s="116"/>
      <c r="D13" s="114">
        <f>D12-D11</f>
        <v>0.24480519480519547</v>
      </c>
      <c r="E13" s="114">
        <f>E12-E11</f>
        <v>4.3679653679653683</v>
      </c>
    </row>
    <row r="14" spans="2:5" x14ac:dyDescent="0.25">
      <c r="B14" s="514" t="s">
        <v>23</v>
      </c>
      <c r="C14" s="191" t="s">
        <v>90</v>
      </c>
      <c r="D14" s="217">
        <f>'12а'!Y109</f>
        <v>5.8450549450549456</v>
      </c>
      <c r="E14" s="217">
        <f>'12а'!Z109</f>
        <v>39.000999000999002</v>
      </c>
    </row>
    <row r="15" spans="2:5" x14ac:dyDescent="0.25">
      <c r="B15" s="515"/>
      <c r="C15" s="71" t="s">
        <v>19</v>
      </c>
      <c r="D15" s="115">
        <f>'12а'!Y110</f>
        <v>5.8093939393939396</v>
      </c>
      <c r="E15" s="115">
        <f>'12а'!Z110</f>
        <v>32.787878787878789</v>
      </c>
    </row>
    <row r="16" spans="2:5" x14ac:dyDescent="0.25">
      <c r="B16" s="516"/>
      <c r="C16" s="312" t="s">
        <v>130</v>
      </c>
      <c r="D16" s="313">
        <f>'12а'!Y111</f>
        <v>5.3585714285714285</v>
      </c>
      <c r="E16" s="313">
        <f>'12а'!Z111</f>
        <v>33.19047619047619</v>
      </c>
    </row>
    <row r="17" spans="2:5" x14ac:dyDescent="0.25">
      <c r="B17" s="471"/>
      <c r="C17" s="312" t="s">
        <v>153</v>
      </c>
      <c r="D17" s="313">
        <f>'12а'!Y112</f>
        <v>5.6394805194805198</v>
      </c>
      <c r="E17" s="313">
        <f>'12а'!Z112</f>
        <v>35.090909090909093</v>
      </c>
    </row>
    <row r="18" spans="2:5" x14ac:dyDescent="0.25">
      <c r="B18" s="113"/>
      <c r="C18" s="116"/>
      <c r="D18" s="114">
        <f>D17-D16</f>
        <v>0.28090909090909122</v>
      </c>
      <c r="E18" s="114">
        <f>E17-E16</f>
        <v>1.9004329004329037</v>
      </c>
    </row>
    <row r="19" spans="2:5" x14ac:dyDescent="0.25">
      <c r="B19" s="514" t="s">
        <v>25</v>
      </c>
      <c r="C19" s="191" t="s">
        <v>90</v>
      </c>
      <c r="D19" s="217">
        <f>'12а'!Y146</f>
        <v>5.2702020202020199</v>
      </c>
      <c r="E19" s="217">
        <f>'12а'!Z146</f>
        <v>25.778388278388281</v>
      </c>
    </row>
    <row r="20" spans="2:5" x14ac:dyDescent="0.25">
      <c r="B20" s="515"/>
      <c r="C20" s="71" t="s">
        <v>19</v>
      </c>
      <c r="D20" s="115">
        <f>'12а'!Y147</f>
        <v>5.5364718614718607</v>
      </c>
      <c r="E20" s="115">
        <f>'12а'!Z147</f>
        <v>31.814574314574315</v>
      </c>
    </row>
    <row r="21" spans="2:5" x14ac:dyDescent="0.25">
      <c r="B21" s="516"/>
      <c r="C21" s="312" t="s">
        <v>130</v>
      </c>
      <c r="D21" s="313">
        <f>'12а'!Y148</f>
        <v>5.340476190476191</v>
      </c>
      <c r="E21" s="313">
        <f>'12а'!Z148</f>
        <v>24.325396825396826</v>
      </c>
    </row>
    <row r="22" spans="2:5" x14ac:dyDescent="0.25">
      <c r="B22" s="471"/>
      <c r="C22" s="312" t="s">
        <v>153</v>
      </c>
      <c r="D22" s="313">
        <f>'12а'!Y149</f>
        <v>5.6658970658970658</v>
      </c>
      <c r="E22" s="313">
        <f>'12а'!Z149</f>
        <v>39.170274170274176</v>
      </c>
    </row>
    <row r="23" spans="2:5" x14ac:dyDescent="0.25">
      <c r="B23" s="113"/>
      <c r="C23" s="116"/>
      <c r="D23" s="114">
        <f>D22-D21</f>
        <v>0.32542087542087472</v>
      </c>
      <c r="E23" s="114">
        <f>E22-E21</f>
        <v>14.84487734487735</v>
      </c>
    </row>
    <row r="24" spans="2:5" x14ac:dyDescent="0.25">
      <c r="B24" s="514" t="s">
        <v>26</v>
      </c>
      <c r="C24" s="191" t="s">
        <v>90</v>
      </c>
      <c r="D24" s="217">
        <f>'12а'!Y178</f>
        <v>6.0091908091908088</v>
      </c>
      <c r="E24" s="217">
        <f>'12а'!Z178</f>
        <v>47.452547452547456</v>
      </c>
    </row>
    <row r="25" spans="2:5" x14ac:dyDescent="0.25">
      <c r="B25" s="515"/>
      <c r="C25" s="71" t="s">
        <v>19</v>
      </c>
      <c r="D25" s="115">
        <f>'12а'!Y179</f>
        <v>6.0091558441558437</v>
      </c>
      <c r="E25" s="115">
        <f>'12а'!Z179</f>
        <v>48.04329004329005</v>
      </c>
    </row>
    <row r="26" spans="2:5" x14ac:dyDescent="0.25">
      <c r="B26" s="516"/>
      <c r="C26" s="312" t="s">
        <v>130</v>
      </c>
      <c r="D26" s="313">
        <f>'12а'!Y180</f>
        <v>6.1090476190476197</v>
      </c>
      <c r="E26" s="313">
        <f>'12а'!Z180</f>
        <v>50.238095238095241</v>
      </c>
    </row>
    <row r="27" spans="2:5" x14ac:dyDescent="0.25">
      <c r="B27" s="471"/>
      <c r="C27" s="312" t="s">
        <v>153</v>
      </c>
      <c r="D27" s="313">
        <f>'12а'!Y181</f>
        <v>6.2852813852813858</v>
      </c>
      <c r="E27" s="313">
        <f>'12а'!Z181</f>
        <v>47.601731601731601</v>
      </c>
    </row>
    <row r="28" spans="2:5" x14ac:dyDescent="0.25">
      <c r="B28" s="113"/>
      <c r="C28" s="116"/>
      <c r="D28" s="114">
        <f>D27-D26</f>
        <v>0.17623376623376608</v>
      </c>
      <c r="E28" s="114">
        <f>E27-E26</f>
        <v>-2.6363636363636402</v>
      </c>
    </row>
    <row r="29" spans="2:5" x14ac:dyDescent="0.25">
      <c r="B29" s="514" t="s">
        <v>27</v>
      </c>
      <c r="C29" s="191" t="s">
        <v>90</v>
      </c>
      <c r="D29" s="217">
        <f>'12а'!Y210</f>
        <v>5.9753246753246758</v>
      </c>
      <c r="E29" s="217">
        <f>'12а'!Z210</f>
        <v>41.878121878121881</v>
      </c>
    </row>
    <row r="30" spans="2:5" x14ac:dyDescent="0.25">
      <c r="B30" s="515"/>
      <c r="C30" s="71" t="s">
        <v>19</v>
      </c>
      <c r="D30" s="115">
        <f>'12а'!Y211</f>
        <v>5.5298484848484843</v>
      </c>
      <c r="E30" s="115">
        <f>'12а'!Z211</f>
        <v>34.606060606060609</v>
      </c>
    </row>
    <row r="31" spans="2:5" x14ac:dyDescent="0.25">
      <c r="B31" s="516"/>
      <c r="C31" s="312" t="s">
        <v>130</v>
      </c>
      <c r="D31" s="313">
        <f>'12а'!Y212</f>
        <v>5.4485714285714284</v>
      </c>
      <c r="E31" s="313">
        <f>'12а'!Z212</f>
        <v>37.952380952380949</v>
      </c>
    </row>
    <row r="32" spans="2:5" x14ac:dyDescent="0.25">
      <c r="B32" s="471"/>
      <c r="C32" s="312" t="s">
        <v>153</v>
      </c>
      <c r="D32" s="313">
        <f>'12а'!Y213</f>
        <v>5.9012987012987015</v>
      </c>
      <c r="E32" s="313">
        <f>'12а'!Z213</f>
        <v>43.012987012987011</v>
      </c>
    </row>
    <row r="33" spans="2:5" x14ac:dyDescent="0.25">
      <c r="B33" s="113"/>
      <c r="C33" s="116"/>
      <c r="D33" s="114">
        <f>D32-D31</f>
        <v>0.45272727272727309</v>
      </c>
      <c r="E33" s="114">
        <f>E32-E31</f>
        <v>5.0606060606060623</v>
      </c>
    </row>
    <row r="34" spans="2:5" x14ac:dyDescent="0.25">
      <c r="B34" s="514" t="s">
        <v>93</v>
      </c>
      <c r="C34" s="191" t="s">
        <v>90</v>
      </c>
      <c r="D34" s="217">
        <f>'12а'!Y215</f>
        <v>8.5384615384615383</v>
      </c>
      <c r="E34" s="217">
        <f>'12а'!Z215</f>
        <v>92.307692307692307</v>
      </c>
    </row>
    <row r="35" spans="2:5" x14ac:dyDescent="0.25">
      <c r="B35" s="515"/>
      <c r="C35" s="71" t="s">
        <v>19</v>
      </c>
      <c r="D35" s="115">
        <f>'12а'!Y216</f>
        <v>8.8333333333333339</v>
      </c>
      <c r="E35" s="115">
        <f>'12а'!Z216</f>
        <v>75</v>
      </c>
    </row>
    <row r="36" spans="2:5" x14ac:dyDescent="0.25">
      <c r="B36" s="516"/>
      <c r="C36" s="312" t="s">
        <v>130</v>
      </c>
      <c r="D36" s="313">
        <f>'12а'!Y217</f>
        <v>4.1428571428571432</v>
      </c>
      <c r="E36" s="313">
        <f>'12а'!Z217</f>
        <v>28.571428571428573</v>
      </c>
    </row>
    <row r="37" spans="2:5" x14ac:dyDescent="0.25">
      <c r="B37" s="471"/>
      <c r="C37" s="312" t="s">
        <v>153</v>
      </c>
      <c r="D37" s="313">
        <f>'12а'!Y218</f>
        <v>8.8000000000000007</v>
      </c>
      <c r="E37" s="313">
        <f>'12а'!Z218</f>
        <v>90</v>
      </c>
    </row>
    <row r="38" spans="2:5" x14ac:dyDescent="0.25">
      <c r="B38" s="113"/>
      <c r="C38" s="116"/>
      <c r="D38" s="114">
        <f>D37-D36</f>
        <v>4.6571428571428575</v>
      </c>
      <c r="E38" s="114">
        <f>E37-E36</f>
        <v>61.428571428571431</v>
      </c>
    </row>
    <row r="39" spans="2:5" x14ac:dyDescent="0.25">
      <c r="B39" s="514" t="s">
        <v>94</v>
      </c>
      <c r="C39" s="191" t="s">
        <v>90</v>
      </c>
      <c r="D39" s="217">
        <f>'12а'!Y248</f>
        <v>5.2780219780219779</v>
      </c>
      <c r="E39" s="217">
        <f>'12а'!Z248</f>
        <v>26.523476523476525</v>
      </c>
    </row>
    <row r="40" spans="2:5" x14ac:dyDescent="0.25">
      <c r="B40" s="515"/>
      <c r="C40" s="71" t="s">
        <v>19</v>
      </c>
      <c r="D40" s="115">
        <f>'12а'!Y249</f>
        <v>4.8792424242424248</v>
      </c>
      <c r="E40" s="115">
        <f>'12а'!Z249</f>
        <v>25.287878787878789</v>
      </c>
    </row>
    <row r="41" spans="2:5" x14ac:dyDescent="0.25">
      <c r="B41" s="516"/>
      <c r="C41" s="312" t="s">
        <v>130</v>
      </c>
      <c r="D41" s="313">
        <f>'12а'!Y250</f>
        <v>4.9985714285714291</v>
      </c>
      <c r="E41" s="313">
        <f>'12а'!Z250</f>
        <v>25.238095238095241</v>
      </c>
    </row>
    <row r="42" spans="2:5" x14ac:dyDescent="0.25">
      <c r="B42" s="471"/>
      <c r="C42" s="312" t="s">
        <v>153</v>
      </c>
      <c r="D42" s="313">
        <f>'12а'!Y251</f>
        <v>5.4457142857142857</v>
      </c>
      <c r="E42" s="313">
        <f>'12а'!Z251</f>
        <v>31.740259740259745</v>
      </c>
    </row>
    <row r="43" spans="2:5" x14ac:dyDescent="0.25">
      <c r="B43" s="113"/>
      <c r="C43" s="116"/>
      <c r="D43" s="114">
        <f>D42-D41</f>
        <v>0.44714285714285662</v>
      </c>
      <c r="E43" s="114">
        <f>E42-E41</f>
        <v>6.5021645021645043</v>
      </c>
    </row>
    <row r="44" spans="2:5" x14ac:dyDescent="0.25">
      <c r="B44" s="514" t="s">
        <v>29</v>
      </c>
      <c r="C44" s="191" t="s">
        <v>90</v>
      </c>
      <c r="D44" s="217">
        <f>'12а'!Y253</f>
        <v>6.9230769230769234</v>
      </c>
      <c r="E44" s="217">
        <f>'12а'!Z253</f>
        <v>61.53846153846154</v>
      </c>
    </row>
    <row r="45" spans="2:5" x14ac:dyDescent="0.25">
      <c r="B45" s="515"/>
      <c r="C45" s="71" t="s">
        <v>19</v>
      </c>
      <c r="D45" s="115">
        <f>'12а'!Y254</f>
        <v>7.583333333333333</v>
      </c>
      <c r="E45" s="115">
        <f>'12а'!Z254</f>
        <v>66.666666666666671</v>
      </c>
    </row>
    <row r="46" spans="2:5" x14ac:dyDescent="0.25">
      <c r="B46" s="516"/>
      <c r="C46" s="312" t="s">
        <v>130</v>
      </c>
      <c r="D46" s="313">
        <f>'12а'!Y255</f>
        <v>3.7142857142857144</v>
      </c>
      <c r="E46" s="313">
        <f>'12а'!Z255</f>
        <v>0</v>
      </c>
    </row>
    <row r="47" spans="2:5" x14ac:dyDescent="0.25">
      <c r="B47" s="471"/>
      <c r="C47" s="312" t="s">
        <v>153</v>
      </c>
      <c r="D47" s="313">
        <f>'12а'!Y256</f>
        <v>7.4</v>
      </c>
      <c r="E47" s="313">
        <f>'12а'!Z256</f>
        <v>70</v>
      </c>
    </row>
    <row r="48" spans="2:5" x14ac:dyDescent="0.25">
      <c r="B48" s="113"/>
      <c r="C48" s="116"/>
      <c r="D48" s="114">
        <f>D47-D46</f>
        <v>3.6857142857142859</v>
      </c>
      <c r="E48" s="114">
        <f>E47-E46</f>
        <v>70</v>
      </c>
    </row>
    <row r="49" spans="2:5" x14ac:dyDescent="0.25">
      <c r="B49" s="514" t="s">
        <v>95</v>
      </c>
      <c r="C49" s="191" t="s">
        <v>90</v>
      </c>
      <c r="D49" s="217">
        <f>'12а'!Y280</f>
        <v>8.4329365079365068</v>
      </c>
      <c r="E49" s="217">
        <f>'12а'!Z280</f>
        <v>82.116402116402128</v>
      </c>
    </row>
    <row r="50" spans="2:5" x14ac:dyDescent="0.25">
      <c r="B50" s="515"/>
      <c r="C50" s="71" t="s">
        <v>19</v>
      </c>
      <c r="D50" s="115">
        <f>'12а'!Y281</f>
        <v>8.0415202444614202</v>
      </c>
      <c r="E50" s="115">
        <f>'12а'!Z281</f>
        <v>74.925515660809779</v>
      </c>
    </row>
    <row r="51" spans="2:5" x14ac:dyDescent="0.25">
      <c r="B51" s="516"/>
      <c r="C51" s="312" t="s">
        <v>130</v>
      </c>
      <c r="D51" s="313">
        <f>'12а'!Y282</f>
        <v>8.1294117647058819</v>
      </c>
      <c r="E51" s="313">
        <f>'12а'!Z282</f>
        <v>77.121848739495803</v>
      </c>
    </row>
    <row r="52" spans="2:5" x14ac:dyDescent="0.25">
      <c r="B52" s="471"/>
      <c r="C52" s="312" t="s">
        <v>153</v>
      </c>
      <c r="D52" s="313">
        <f>'12а'!Y283</f>
        <v>7.9900793650793656</v>
      </c>
      <c r="E52" s="313">
        <f>'12а'!Z283</f>
        <v>76.825396825396837</v>
      </c>
    </row>
    <row r="53" spans="2:5" x14ac:dyDescent="0.25">
      <c r="B53" s="113"/>
      <c r="C53" s="116"/>
      <c r="D53" s="114">
        <f>D52-D51</f>
        <v>-0.13933239962651633</v>
      </c>
      <c r="E53" s="114">
        <f>E52-E51</f>
        <v>-0.29645191409896654</v>
      </c>
    </row>
    <row r="54" spans="2:5" x14ac:dyDescent="0.25">
      <c r="B54" s="514" t="s">
        <v>31</v>
      </c>
      <c r="C54" s="191" t="s">
        <v>90</v>
      </c>
      <c r="D54" s="217">
        <f>'12а'!Y285</f>
        <v>6.4615384615384617</v>
      </c>
      <c r="E54" s="217">
        <f>'12а'!Z285</f>
        <v>46.153846153846153</v>
      </c>
    </row>
    <row r="55" spans="2:5" x14ac:dyDescent="0.25">
      <c r="B55" s="515"/>
      <c r="C55" s="71" t="s">
        <v>19</v>
      </c>
      <c r="D55" s="115">
        <f>'12а'!Y286</f>
        <v>5.833333333333333</v>
      </c>
      <c r="E55" s="115">
        <f>'12а'!Z286</f>
        <v>50</v>
      </c>
    </row>
    <row r="56" spans="2:5" x14ac:dyDescent="0.25">
      <c r="B56" s="516"/>
      <c r="C56" s="312" t="s">
        <v>130</v>
      </c>
      <c r="D56" s="313">
        <f>'12а'!Y287</f>
        <v>3.7142857142857144</v>
      </c>
      <c r="E56" s="313">
        <f>'12а'!Z287</f>
        <v>14.285714285714286</v>
      </c>
    </row>
    <row r="57" spans="2:5" x14ac:dyDescent="0.25">
      <c r="B57" s="471"/>
      <c r="C57" s="312" t="s">
        <v>153</v>
      </c>
      <c r="D57" s="313">
        <f>'12а'!Y288</f>
        <v>7.6</v>
      </c>
      <c r="E57" s="313">
        <f>'12а'!Z288</f>
        <v>70</v>
      </c>
    </row>
    <row r="58" spans="2:5" x14ac:dyDescent="0.25">
      <c r="B58" s="113"/>
      <c r="C58" s="116"/>
      <c r="D58" s="114">
        <f>D57-D56</f>
        <v>3.8857142857142852</v>
      </c>
      <c r="E58" s="114">
        <f>E57-E56</f>
        <v>55.714285714285715</v>
      </c>
    </row>
    <row r="59" spans="2:5" x14ac:dyDescent="0.25">
      <c r="B59" s="514" t="s">
        <v>96</v>
      </c>
      <c r="C59" s="191" t="s">
        <v>90</v>
      </c>
      <c r="D59" s="217">
        <f>'13а'!Y65</f>
        <v>6.915329115329115</v>
      </c>
      <c r="E59" s="217">
        <f>'13а'!Z65</f>
        <v>59.914529914529922</v>
      </c>
    </row>
    <row r="60" spans="2:5" x14ac:dyDescent="0.25">
      <c r="B60" s="515"/>
      <c r="C60" s="71" t="s">
        <v>19</v>
      </c>
      <c r="D60" s="115">
        <f>'13а'!Y66</f>
        <v>6.5284581105169339</v>
      </c>
      <c r="E60" s="115">
        <f>'13а'!Z66</f>
        <v>53.655207537560479</v>
      </c>
    </row>
    <row r="61" spans="2:5" x14ac:dyDescent="0.25">
      <c r="B61" s="516"/>
      <c r="C61" s="312" t="s">
        <v>130</v>
      </c>
      <c r="D61" s="313">
        <f>'13а'!Y67</f>
        <v>6.6843009931245225</v>
      </c>
      <c r="E61" s="313">
        <f>'13а'!Z67</f>
        <v>60.832696715049657</v>
      </c>
    </row>
    <row r="62" spans="2:5" x14ac:dyDescent="0.25">
      <c r="B62" s="471"/>
      <c r="C62" s="312" t="s">
        <v>153</v>
      </c>
      <c r="D62" s="313">
        <f>'13а'!Y68</f>
        <v>6.689379509379509</v>
      </c>
      <c r="E62" s="313">
        <f>'13а'!Z68</f>
        <v>52.464357864357865</v>
      </c>
    </row>
    <row r="63" spans="2:5" x14ac:dyDescent="0.25">
      <c r="B63" s="113"/>
      <c r="C63" s="116"/>
      <c r="D63" s="114">
        <f>D62-D61</f>
        <v>5.0785162549864538E-3</v>
      </c>
      <c r="E63" s="114">
        <f>E62-E61</f>
        <v>-8.3683388506917922</v>
      </c>
    </row>
    <row r="64" spans="2:5" ht="15" customHeight="1" x14ac:dyDescent="0.25">
      <c r="B64" s="514" t="s">
        <v>97</v>
      </c>
      <c r="C64" s="191" t="s">
        <v>90</v>
      </c>
      <c r="D64" s="217">
        <f>'13а'!Y122</f>
        <v>7.5132334332334327</v>
      </c>
      <c r="E64" s="217">
        <f>'13а'!Z122</f>
        <v>66.87867687867687</v>
      </c>
    </row>
    <row r="65" spans="2:5" x14ac:dyDescent="0.25">
      <c r="B65" s="515"/>
      <c r="C65" s="71" t="s">
        <v>19</v>
      </c>
      <c r="D65" s="115">
        <f>'13а'!Y123</f>
        <v>7.1895849248790427</v>
      </c>
      <c r="E65" s="115">
        <f>'13а'!Z123</f>
        <v>63.044881588999239</v>
      </c>
    </row>
    <row r="66" spans="2:5" x14ac:dyDescent="0.25">
      <c r="B66" s="516"/>
      <c r="C66" s="312" t="s">
        <v>130</v>
      </c>
      <c r="D66" s="313">
        <f>'13а'!Y124</f>
        <v>7.3133753501400562</v>
      </c>
      <c r="E66" s="313">
        <f>'13а'!Z124</f>
        <v>69.609243697479002</v>
      </c>
    </row>
    <row r="67" spans="2:5" x14ac:dyDescent="0.25">
      <c r="B67" s="471"/>
      <c r="C67" s="312" t="s">
        <v>153</v>
      </c>
      <c r="D67" s="313">
        <f>'13а'!Y125</f>
        <v>7.391233766233765</v>
      </c>
      <c r="E67" s="313">
        <f>'13а'!Z125</f>
        <v>68.832611832611832</v>
      </c>
    </row>
    <row r="68" spans="2:5" x14ac:dyDescent="0.25">
      <c r="B68" s="113"/>
      <c r="C68" s="116"/>
      <c r="D68" s="114">
        <f>D67-D66</f>
        <v>7.7858416093708804E-2</v>
      </c>
      <c r="E68" s="114">
        <f>E67-E66</f>
        <v>-0.77663186486716995</v>
      </c>
    </row>
    <row r="69" spans="2:5" x14ac:dyDescent="0.25">
      <c r="B69" s="514" t="s">
        <v>98</v>
      </c>
      <c r="C69" s="191" t="s">
        <v>90</v>
      </c>
      <c r="D69" s="217">
        <f>'13а'!Y154</f>
        <v>7.0811188811188801</v>
      </c>
      <c r="E69" s="217">
        <f>'13а'!Z154</f>
        <v>66.275058275058271</v>
      </c>
    </row>
    <row r="70" spans="2:5" x14ac:dyDescent="0.25">
      <c r="B70" s="515"/>
      <c r="C70" s="71" t="s">
        <v>19</v>
      </c>
      <c r="D70" s="115">
        <f>'13а'!Y155</f>
        <v>7.1945887445887449</v>
      </c>
      <c r="E70" s="115">
        <f>'13а'!Z155</f>
        <v>65.593073593073584</v>
      </c>
    </row>
    <row r="71" spans="2:5" x14ac:dyDescent="0.25">
      <c r="B71" s="516"/>
      <c r="C71" s="312" t="s">
        <v>130</v>
      </c>
      <c r="D71" s="313">
        <f>'13а'!Y156</f>
        <v>7.2228571428571424</v>
      </c>
      <c r="E71" s="313">
        <f>'13а'!Z156</f>
        <v>63.994397759103641</v>
      </c>
    </row>
    <row r="72" spans="2:5" x14ac:dyDescent="0.25">
      <c r="B72" s="471"/>
      <c r="C72" s="312" t="s">
        <v>153</v>
      </c>
      <c r="D72" s="313">
        <f>'13а'!Y157</f>
        <v>7.2473015873015871</v>
      </c>
      <c r="E72" s="313">
        <f>'13а'!Z157</f>
        <v>62.19047619047619</v>
      </c>
    </row>
    <row r="73" spans="2:5" x14ac:dyDescent="0.25">
      <c r="B73" s="113"/>
      <c r="C73" s="116"/>
      <c r="D73" s="114">
        <f>D72-D71</f>
        <v>2.4444444444444713E-2</v>
      </c>
      <c r="E73" s="114">
        <f>E72-E71</f>
        <v>-1.8039215686274517</v>
      </c>
    </row>
    <row r="74" spans="2:5" ht="15" customHeight="1" x14ac:dyDescent="0.25">
      <c r="B74" s="514" t="s">
        <v>99</v>
      </c>
      <c r="C74" s="191" t="s">
        <v>90</v>
      </c>
      <c r="D74" s="217">
        <f>'13а'!Y196</f>
        <v>7.0577755577755577</v>
      </c>
      <c r="E74" s="217">
        <f>'13а'!Z196</f>
        <v>59.30926216640502</v>
      </c>
    </row>
    <row r="75" spans="2:5" x14ac:dyDescent="0.25">
      <c r="B75" s="515"/>
      <c r="C75" s="71" t="s">
        <v>19</v>
      </c>
      <c r="D75" s="115">
        <f>'13а'!Y197</f>
        <v>6.2841372912801479</v>
      </c>
      <c r="E75" s="115">
        <f>'13а'!Z197</f>
        <v>50.791589363017934</v>
      </c>
    </row>
    <row r="76" spans="2:5" x14ac:dyDescent="0.25">
      <c r="B76" s="516"/>
      <c r="C76" s="312" t="s">
        <v>130</v>
      </c>
      <c r="D76" s="313">
        <f>'13а'!Y198</f>
        <v>6.7258103241296512</v>
      </c>
      <c r="E76" s="313">
        <f>'13а'!Z198</f>
        <v>60.812324929972</v>
      </c>
    </row>
    <row r="77" spans="2:5" x14ac:dyDescent="0.25">
      <c r="B77" s="471"/>
      <c r="C77" s="312" t="s">
        <v>153</v>
      </c>
      <c r="D77" s="313">
        <f>'13а'!Y199</f>
        <v>7.1439497010925583</v>
      </c>
      <c r="E77" s="313">
        <f>'13а'!Z199</f>
        <v>63.531230674087816</v>
      </c>
    </row>
    <row r="78" spans="2:5" x14ac:dyDescent="0.25">
      <c r="B78" s="113"/>
      <c r="C78" s="116"/>
      <c r="D78" s="114">
        <f>D77-D76</f>
        <v>0.41813937696290715</v>
      </c>
      <c r="E78" s="114">
        <f>E77-E76</f>
        <v>2.7189057441158155</v>
      </c>
    </row>
    <row r="79" spans="2:5" x14ac:dyDescent="0.25">
      <c r="B79" s="514" t="s">
        <v>100</v>
      </c>
      <c r="C79" s="191" t="s">
        <v>90</v>
      </c>
      <c r="D79" s="217">
        <f>'13а'!Y253</f>
        <v>6.5791719391719399</v>
      </c>
      <c r="E79" s="217">
        <f>'13а'!Z253</f>
        <v>57.318681318681321</v>
      </c>
    </row>
    <row r="80" spans="2:5" x14ac:dyDescent="0.25">
      <c r="B80" s="515"/>
      <c r="C80" s="71" t="s">
        <v>19</v>
      </c>
      <c r="D80" s="115">
        <f>'13а'!Y254</f>
        <v>6.6219053985230456</v>
      </c>
      <c r="E80" s="115">
        <f>'13а'!Z254</f>
        <v>57.933919022154313</v>
      </c>
    </row>
    <row r="81" spans="2:5" x14ac:dyDescent="0.25">
      <c r="B81" s="516"/>
      <c r="C81" s="312" t="s">
        <v>130</v>
      </c>
      <c r="D81" s="313">
        <f>'13а'!Y255</f>
        <v>6.8430252100840336</v>
      </c>
      <c r="E81" s="313">
        <f>'13а'!Z255</f>
        <v>62.980392156862749</v>
      </c>
    </row>
    <row r="82" spans="2:5" x14ac:dyDescent="0.25">
      <c r="B82" s="471"/>
      <c r="C82" s="312" t="s">
        <v>153</v>
      </c>
      <c r="D82" s="313">
        <f>'13а'!Y256</f>
        <v>7.0848484848484841</v>
      </c>
      <c r="E82" s="313">
        <f>'13а'!Z256</f>
        <v>67.585858585858588</v>
      </c>
    </row>
    <row r="83" spans="2:5" x14ac:dyDescent="0.25">
      <c r="B83" s="113"/>
      <c r="C83" s="116"/>
      <c r="D83" s="114">
        <f>D82-D81</f>
        <v>0.24182327476445042</v>
      </c>
      <c r="E83" s="114">
        <f>E82-E81</f>
        <v>4.6054664289958396</v>
      </c>
    </row>
    <row r="84" spans="2:5" x14ac:dyDescent="0.25">
      <c r="B84" s="514" t="s">
        <v>101</v>
      </c>
      <c r="C84" s="191" t="s">
        <v>90</v>
      </c>
      <c r="D84" s="217"/>
      <c r="E84" s="217"/>
    </row>
    <row r="85" spans="2:5" x14ac:dyDescent="0.25">
      <c r="B85" s="516"/>
      <c r="C85" s="71" t="s">
        <v>19</v>
      </c>
      <c r="D85" s="115"/>
      <c r="E85" s="115"/>
    </row>
    <row r="86" spans="2:5" x14ac:dyDescent="0.25">
      <c r="B86" s="113"/>
      <c r="C86" s="116"/>
      <c r="D86" s="114">
        <f>D85-D84</f>
        <v>0</v>
      </c>
      <c r="E86" s="114">
        <f>E85-E84</f>
        <v>0</v>
      </c>
    </row>
    <row r="87" spans="2:5" x14ac:dyDescent="0.25">
      <c r="B87" s="514" t="s">
        <v>102</v>
      </c>
      <c r="C87" s="191" t="s">
        <v>90</v>
      </c>
      <c r="D87" s="217"/>
      <c r="E87" s="217"/>
    </row>
    <row r="88" spans="2:5" x14ac:dyDescent="0.25">
      <c r="B88" s="516"/>
      <c r="C88" s="71" t="s">
        <v>19</v>
      </c>
      <c r="D88" s="115"/>
      <c r="E88" s="115"/>
    </row>
    <row r="89" spans="2:5" x14ac:dyDescent="0.25">
      <c r="B89" s="113"/>
      <c r="C89" s="116"/>
      <c r="D89" s="114">
        <f>D88-D87</f>
        <v>0</v>
      </c>
      <c r="E89" s="114">
        <f>E88-E87</f>
        <v>0</v>
      </c>
    </row>
    <row r="90" spans="2:5" x14ac:dyDescent="0.25">
      <c r="B90" s="514" t="s">
        <v>103</v>
      </c>
      <c r="C90" s="191" t="s">
        <v>90</v>
      </c>
      <c r="D90" s="217"/>
      <c r="E90" s="217"/>
    </row>
    <row r="91" spans="2:5" x14ac:dyDescent="0.25">
      <c r="B91" s="516"/>
      <c r="C91" s="71" t="s">
        <v>19</v>
      </c>
      <c r="D91" s="115"/>
      <c r="E91" s="115"/>
    </row>
    <row r="92" spans="2:5" x14ac:dyDescent="0.25">
      <c r="B92" s="113"/>
      <c r="C92" s="116"/>
      <c r="D92" s="114">
        <f>D91-D90</f>
        <v>0</v>
      </c>
      <c r="E92" s="114">
        <f>E91-E90</f>
        <v>0</v>
      </c>
    </row>
    <row r="93" spans="2:5" x14ac:dyDescent="0.25">
      <c r="B93" s="514" t="s">
        <v>104</v>
      </c>
      <c r="C93" s="191" t="s">
        <v>90</v>
      </c>
      <c r="D93" s="217"/>
      <c r="E93" s="217"/>
    </row>
    <row r="94" spans="2:5" x14ac:dyDescent="0.25">
      <c r="B94" s="516"/>
      <c r="C94" s="71" t="s">
        <v>19</v>
      </c>
      <c r="D94" s="115"/>
      <c r="E94" s="115"/>
    </row>
    <row r="95" spans="2:5" x14ac:dyDescent="0.25">
      <c r="B95" s="113"/>
      <c r="C95" s="116"/>
      <c r="D95" s="114">
        <f>D94-D93</f>
        <v>0</v>
      </c>
      <c r="E95" s="114">
        <f>E94-E93</f>
        <v>0</v>
      </c>
    </row>
    <row r="96" spans="2:5" x14ac:dyDescent="0.25">
      <c r="B96" s="514" t="s">
        <v>105</v>
      </c>
      <c r="C96" s="191" t="s">
        <v>90</v>
      </c>
      <c r="D96" s="217"/>
      <c r="E96" s="217"/>
    </row>
    <row r="97" spans="2:5" x14ac:dyDescent="0.25">
      <c r="B97" s="516"/>
      <c r="C97" s="71" t="s">
        <v>19</v>
      </c>
      <c r="D97" s="115"/>
      <c r="E97" s="115"/>
    </row>
    <row r="98" spans="2:5" x14ac:dyDescent="0.25">
      <c r="B98" s="113"/>
      <c r="C98" s="116"/>
      <c r="D98" s="114">
        <f>D97-D96</f>
        <v>0</v>
      </c>
      <c r="E98" s="114">
        <f>E97-E96</f>
        <v>0</v>
      </c>
    </row>
    <row r="99" spans="2:5" x14ac:dyDescent="0.25">
      <c r="B99" s="514" t="s">
        <v>106</v>
      </c>
      <c r="C99" s="191" t="s">
        <v>90</v>
      </c>
      <c r="D99" s="217">
        <f>'13а'!Y289</f>
        <v>7.1816794316794317</v>
      </c>
      <c r="E99" s="217">
        <f>'13а'!Z289</f>
        <v>60.041070041070043</v>
      </c>
    </row>
    <row r="100" spans="2:5" x14ac:dyDescent="0.25">
      <c r="B100" s="515"/>
      <c r="C100" s="71" t="s">
        <v>19</v>
      </c>
      <c r="D100" s="115">
        <f>'13а'!Y290</f>
        <v>6.394137806637807</v>
      </c>
      <c r="E100" s="115">
        <f>'13а'!Z290</f>
        <v>52.121212121212125</v>
      </c>
    </row>
    <row r="101" spans="2:5" x14ac:dyDescent="0.25">
      <c r="B101" s="516"/>
      <c r="C101" s="312" t="s">
        <v>130</v>
      </c>
      <c r="D101" s="313">
        <f>'13а'!Y291</f>
        <v>6.8174136321195142</v>
      </c>
      <c r="E101" s="313">
        <f>'13а'!Z291</f>
        <v>61.622315592903838</v>
      </c>
    </row>
    <row r="102" spans="2:5" x14ac:dyDescent="0.25">
      <c r="B102" s="471"/>
      <c r="C102" s="312" t="s">
        <v>153</v>
      </c>
      <c r="D102" s="313">
        <f>'13а'!Y292</f>
        <v>6.4900432900432898</v>
      </c>
      <c r="E102" s="313">
        <f>'13а'!Z292</f>
        <v>56.255411255411254</v>
      </c>
    </row>
    <row r="103" spans="2:5" x14ac:dyDescent="0.25">
      <c r="B103" s="113"/>
      <c r="C103" s="116"/>
      <c r="D103" s="114">
        <f>D102-D101</f>
        <v>-0.3273703420762244</v>
      </c>
      <c r="E103" s="114">
        <f>E102-E101</f>
        <v>-5.3669043374925849</v>
      </c>
    </row>
    <row r="104" spans="2:5" x14ac:dyDescent="0.25">
      <c r="B104" s="514" t="s">
        <v>107</v>
      </c>
      <c r="C104" s="191" t="s">
        <v>90</v>
      </c>
      <c r="D104" s="217">
        <f>'13а'!Y326</f>
        <v>6.7170329670329672</v>
      </c>
      <c r="E104" s="217">
        <f>'13а'!Z326</f>
        <v>50.990675990676003</v>
      </c>
    </row>
    <row r="105" spans="2:5" x14ac:dyDescent="0.25">
      <c r="B105" s="515"/>
      <c r="C105" s="71" t="s">
        <v>19</v>
      </c>
      <c r="D105" s="115">
        <f>'13а'!Y327</f>
        <v>6.8566738816738821</v>
      </c>
      <c r="E105" s="115">
        <f>'13а'!Z327</f>
        <v>56.98051948051949</v>
      </c>
    </row>
    <row r="106" spans="2:5" x14ac:dyDescent="0.25">
      <c r="B106" s="516"/>
      <c r="C106" s="312" t="s">
        <v>130</v>
      </c>
      <c r="D106" s="313">
        <f>'13а'!Y328</f>
        <v>6.2313492063492069</v>
      </c>
      <c r="E106" s="313">
        <f>'13а'!Z328</f>
        <v>50.396825396825392</v>
      </c>
    </row>
    <row r="107" spans="2:5" x14ac:dyDescent="0.25">
      <c r="B107" s="471"/>
      <c r="C107" s="312" t="s">
        <v>153</v>
      </c>
      <c r="D107" s="313">
        <f>'13а'!Y329</f>
        <v>6.4451948051948049</v>
      </c>
      <c r="E107" s="313">
        <f>'13а'!Z329</f>
        <v>53.506493506493506</v>
      </c>
    </row>
    <row r="108" spans="2:5" x14ac:dyDescent="0.25">
      <c r="B108" s="113"/>
      <c r="C108" s="116"/>
      <c r="D108" s="114">
        <f>D107-D106</f>
        <v>0.21384559884559806</v>
      </c>
      <c r="E108" s="114">
        <f>E107-E106</f>
        <v>3.1096681096681138</v>
      </c>
    </row>
    <row r="109" spans="2:5" x14ac:dyDescent="0.25">
      <c r="B109" s="514" t="s">
        <v>108</v>
      </c>
      <c r="C109" s="191" t="s">
        <v>90</v>
      </c>
      <c r="D109" s="217">
        <f>'13а'!Y341</f>
        <v>6.2774725274725274</v>
      </c>
      <c r="E109" s="217">
        <f>'13а'!Z341</f>
        <v>51.373626373626365</v>
      </c>
    </row>
    <row r="110" spans="2:5" x14ac:dyDescent="0.25">
      <c r="B110" s="515"/>
      <c r="C110" s="71" t="s">
        <v>19</v>
      </c>
      <c r="D110" s="115">
        <f>'13а'!Y342</f>
        <v>7.1079545454545459</v>
      </c>
      <c r="E110" s="115">
        <f>'13а'!Z342</f>
        <v>53.409090909090907</v>
      </c>
    </row>
    <row r="111" spans="2:5" x14ac:dyDescent="0.25">
      <c r="B111" s="516"/>
      <c r="C111" s="312" t="s">
        <v>130</v>
      </c>
      <c r="D111" s="313">
        <f>'13а'!Y343</f>
        <v>8.6</v>
      </c>
      <c r="E111" s="313">
        <f>'13а'!Z343</f>
        <v>85.833333333333329</v>
      </c>
    </row>
    <row r="112" spans="2:5" x14ac:dyDescent="0.25">
      <c r="B112" s="471"/>
      <c r="C112" s="312" t="s">
        <v>153</v>
      </c>
      <c r="D112" s="313">
        <f>'13а'!Y344</f>
        <v>4.9000000000000004</v>
      </c>
      <c r="E112" s="313">
        <f>'13а'!Z344</f>
        <v>30</v>
      </c>
    </row>
    <row r="113" spans="2:5" x14ac:dyDescent="0.25">
      <c r="B113" s="113"/>
      <c r="C113" s="116"/>
      <c r="D113" s="114">
        <v>4.9000000000000004</v>
      </c>
      <c r="E113" s="114">
        <v>30</v>
      </c>
    </row>
    <row r="114" spans="2:5" x14ac:dyDescent="0.25">
      <c r="B114" s="447" t="s">
        <v>156</v>
      </c>
      <c r="C114" s="312" t="s">
        <v>153</v>
      </c>
      <c r="D114" s="313">
        <f>'13а'!Y345</f>
        <v>9.1818181818181817</v>
      </c>
      <c r="E114" s="313">
        <f>'13а'!Z345</f>
        <v>100</v>
      </c>
    </row>
    <row r="115" spans="2:5" x14ac:dyDescent="0.25">
      <c r="B115" s="482"/>
      <c r="C115" s="116"/>
      <c r="D115" s="114"/>
      <c r="E115" s="114"/>
    </row>
    <row r="116" spans="2:5" x14ac:dyDescent="0.25">
      <c r="B116" s="514" t="s">
        <v>128</v>
      </c>
      <c r="C116" s="191" t="s">
        <v>90</v>
      </c>
      <c r="D116" s="217">
        <f>'13а'!Y346</f>
        <v>0</v>
      </c>
      <c r="E116" s="217">
        <f>'13а'!Z346</f>
        <v>0</v>
      </c>
    </row>
    <row r="117" spans="2:5" x14ac:dyDescent="0.25">
      <c r="B117" s="516"/>
      <c r="C117" s="218" t="s">
        <v>19</v>
      </c>
      <c r="D117" s="115">
        <f>'13а'!Y348</f>
        <v>9.1538461538461533</v>
      </c>
      <c r="E117" s="115">
        <f>'13а'!Z348</f>
        <v>92.307692307692307</v>
      </c>
    </row>
    <row r="118" spans="2:5" x14ac:dyDescent="0.25">
      <c r="B118" s="221"/>
      <c r="C118" s="116"/>
      <c r="D118" s="114">
        <f>D117-D116</f>
        <v>9.1538461538461533</v>
      </c>
      <c r="E118" s="114">
        <f>E117-E116</f>
        <v>92.307692307692307</v>
      </c>
    </row>
    <row r="119" spans="2:5" x14ac:dyDescent="0.25">
      <c r="B119" s="514" t="s">
        <v>109</v>
      </c>
      <c r="C119" s="191" t="s">
        <v>90</v>
      </c>
      <c r="D119" s="217">
        <f>'13а'!Y348</f>
        <v>9.1538461538461533</v>
      </c>
      <c r="E119" s="217">
        <f>'13а'!Z348</f>
        <v>92.307692307692307</v>
      </c>
    </row>
    <row r="120" spans="2:5" x14ac:dyDescent="0.25">
      <c r="B120" s="515"/>
      <c r="C120" s="71" t="s">
        <v>19</v>
      </c>
      <c r="D120" s="115">
        <f>'13а'!Y349</f>
        <v>7.75</v>
      </c>
      <c r="E120" s="115">
        <f>'13а'!Z349</f>
        <v>58.333333333333329</v>
      </c>
    </row>
    <row r="121" spans="2:5" x14ac:dyDescent="0.25">
      <c r="B121" s="516"/>
      <c r="C121" s="312" t="s">
        <v>130</v>
      </c>
      <c r="D121" s="313">
        <f>'13а'!Y350</f>
        <v>4.5714285714285712</v>
      </c>
      <c r="E121" s="313">
        <f>'13а'!Z350</f>
        <v>28.571428571428573</v>
      </c>
    </row>
    <row r="122" spans="2:5" x14ac:dyDescent="0.25">
      <c r="B122" s="471"/>
      <c r="C122" s="312" t="s">
        <v>153</v>
      </c>
      <c r="D122" s="313">
        <f>'13а'!Y351</f>
        <v>9.1999999999999993</v>
      </c>
      <c r="E122" s="313">
        <f>'13а'!Z351</f>
        <v>80</v>
      </c>
    </row>
    <row r="123" spans="2:5" x14ac:dyDescent="0.25">
      <c r="B123" s="113"/>
      <c r="C123" s="116"/>
      <c r="D123" s="114">
        <f>D122-D121</f>
        <v>4.6285714285714281</v>
      </c>
      <c r="E123" s="114">
        <f>E122-E121</f>
        <v>51.428571428571431</v>
      </c>
    </row>
    <row r="124" spans="2:5" x14ac:dyDescent="0.25">
      <c r="B124" s="514" t="s">
        <v>110</v>
      </c>
      <c r="C124" s="191" t="s">
        <v>90</v>
      </c>
      <c r="D124" s="217">
        <f>'14а'!Y38</f>
        <v>7.8375000000000004</v>
      </c>
      <c r="E124" s="217">
        <f>'14а'!Z38</f>
        <v>71.13636363636364</v>
      </c>
    </row>
    <row r="125" spans="2:5" x14ac:dyDescent="0.25">
      <c r="B125" s="515"/>
      <c r="C125" s="71" t="s">
        <v>19</v>
      </c>
      <c r="D125" s="115">
        <f>'14а'!Y39</f>
        <v>8.543030303030303</v>
      </c>
      <c r="E125" s="115">
        <f>'14а'!Z39</f>
        <v>79.870129870129873</v>
      </c>
    </row>
    <row r="126" spans="2:5" x14ac:dyDescent="0.25">
      <c r="B126" s="516"/>
      <c r="C126" s="312" t="s">
        <v>130</v>
      </c>
      <c r="D126" s="313">
        <f>'14а'!Y40</f>
        <v>8.4412885154061623</v>
      </c>
      <c r="E126" s="313">
        <f>'14а'!Z40</f>
        <v>84</v>
      </c>
    </row>
    <row r="127" spans="2:5" x14ac:dyDescent="0.25">
      <c r="B127" s="471"/>
      <c r="C127" s="312" t="s">
        <v>153</v>
      </c>
      <c r="D127" s="313">
        <f>'14а'!Y41</f>
        <v>8.0057142857142871</v>
      </c>
      <c r="E127" s="313">
        <f>'14а'!Z41</f>
        <v>76.349206349206341</v>
      </c>
    </row>
    <row r="128" spans="2:5" x14ac:dyDescent="0.25">
      <c r="B128" s="113"/>
      <c r="C128" s="116"/>
      <c r="D128" s="114">
        <f>D127-D126</f>
        <v>-0.4355742296918752</v>
      </c>
      <c r="E128" s="114">
        <f>E127-E126</f>
        <v>-7.6507936507936591</v>
      </c>
    </row>
    <row r="129" spans="2:5" x14ac:dyDescent="0.25">
      <c r="B129" s="514" t="s">
        <v>111</v>
      </c>
      <c r="C129" s="191" t="s">
        <v>90</v>
      </c>
      <c r="D129" s="217">
        <f>'14а'!Y80</f>
        <v>9.0128427128427138</v>
      </c>
      <c r="E129" s="217">
        <f>'14а'!Z80</f>
        <v>82.79220779220779</v>
      </c>
    </row>
    <row r="130" spans="2:5" x14ac:dyDescent="0.25">
      <c r="B130" s="515"/>
      <c r="C130" s="71" t="s">
        <v>19</v>
      </c>
      <c r="D130" s="115">
        <f>'14а'!Y81</f>
        <v>8.7970057720057717</v>
      </c>
      <c r="E130" s="115">
        <f>'14а'!Z81</f>
        <v>81.184291898577612</v>
      </c>
    </row>
    <row r="131" spans="2:5" x14ac:dyDescent="0.25">
      <c r="B131" s="516"/>
      <c r="C131" s="312" t="s">
        <v>130</v>
      </c>
      <c r="D131" s="313">
        <f>'14а'!Y82</f>
        <v>8.4918367346938766</v>
      </c>
      <c r="E131" s="313">
        <f>'14а'!Z82</f>
        <v>89.002267573696145</v>
      </c>
    </row>
    <row r="132" spans="2:5" x14ac:dyDescent="0.25">
      <c r="B132" s="471"/>
      <c r="C132" s="312" t="s">
        <v>153</v>
      </c>
      <c r="D132" s="313">
        <f>'14а'!Y83</f>
        <v>9.1193114425257278</v>
      </c>
      <c r="E132" s="313">
        <f>'14а'!Z83</f>
        <v>91.079713936856791</v>
      </c>
    </row>
    <row r="133" spans="2:5" x14ac:dyDescent="0.25">
      <c r="B133" s="113"/>
      <c r="C133" s="116"/>
      <c r="D133" s="114">
        <f>D132-D131</f>
        <v>0.62747470783185122</v>
      </c>
      <c r="E133" s="114">
        <f>E132-E131</f>
        <v>2.0774463631606466</v>
      </c>
    </row>
    <row r="134" spans="2:5" x14ac:dyDescent="0.25">
      <c r="B134" s="514" t="s">
        <v>112</v>
      </c>
      <c r="C134" s="191" t="s">
        <v>90</v>
      </c>
      <c r="D134" s="217">
        <f>'14а'!Y97</f>
        <v>8.4203296703296715</v>
      </c>
      <c r="E134" s="217">
        <f>'14а'!Z97</f>
        <v>84.890109890109898</v>
      </c>
    </row>
    <row r="135" spans="2:5" x14ac:dyDescent="0.25">
      <c r="B135" s="515"/>
      <c r="C135" s="71" t="s">
        <v>19</v>
      </c>
      <c r="D135" s="115">
        <f>'14а'!Y98</f>
        <v>8.4791666666666679</v>
      </c>
      <c r="E135" s="115">
        <f>'14а'!Z98</f>
        <v>75</v>
      </c>
    </row>
    <row r="136" spans="2:5" x14ac:dyDescent="0.25">
      <c r="B136" s="516"/>
      <c r="C136" s="312" t="s">
        <v>130</v>
      </c>
      <c r="D136" s="313">
        <f>'14а'!Y99</f>
        <v>7.742857142857142</v>
      </c>
      <c r="E136" s="313">
        <f>'14а'!Z99</f>
        <v>66.428571428571431</v>
      </c>
    </row>
    <row r="137" spans="2:5" x14ac:dyDescent="0.25">
      <c r="B137" s="471"/>
      <c r="C137" s="312" t="s">
        <v>153</v>
      </c>
      <c r="D137" s="313">
        <f>'14а'!Y100</f>
        <v>9.5590909090909086</v>
      </c>
      <c r="E137" s="313">
        <f>'14а'!Z100</f>
        <v>95</v>
      </c>
    </row>
    <row r="138" spans="2:5" x14ac:dyDescent="0.25">
      <c r="B138" s="113"/>
      <c r="C138" s="116"/>
      <c r="D138" s="114">
        <f>D137-D136</f>
        <v>1.8162337662337666</v>
      </c>
      <c r="E138" s="114">
        <f>E137-E136</f>
        <v>28.571428571428569</v>
      </c>
    </row>
    <row r="139" spans="2:5" x14ac:dyDescent="0.25">
      <c r="B139" s="514" t="s">
        <v>113</v>
      </c>
      <c r="C139" s="191" t="s">
        <v>90</v>
      </c>
      <c r="D139" s="217">
        <f>'15а'!Y50</f>
        <v>7.6557442557442545</v>
      </c>
      <c r="E139" s="217">
        <f>'15а'!Z50</f>
        <v>72.092669235526373</v>
      </c>
    </row>
    <row r="140" spans="2:5" x14ac:dyDescent="0.25">
      <c r="B140" s="515"/>
      <c r="C140" s="71" t="s">
        <v>19</v>
      </c>
      <c r="D140" s="115">
        <f>'15а'!Y51</f>
        <v>7.2984384662956092</v>
      </c>
      <c r="E140" s="115">
        <f>'15а'!Z51</f>
        <v>69.958256029684605</v>
      </c>
    </row>
    <row r="141" spans="2:5" x14ac:dyDescent="0.25">
      <c r="B141" s="516"/>
      <c r="C141" s="312" t="s">
        <v>130</v>
      </c>
      <c r="D141" s="313">
        <f>'15а'!Y52</f>
        <v>7.7276710684273713</v>
      </c>
      <c r="E141" s="313">
        <f>'15а'!Z52</f>
        <v>76.914765906362547</v>
      </c>
    </row>
    <row r="142" spans="2:5" x14ac:dyDescent="0.25">
      <c r="B142" s="471"/>
      <c r="C142" s="312" t="s">
        <v>153</v>
      </c>
      <c r="D142" s="313">
        <f>'15а'!Y53</f>
        <v>7.9690166975881258</v>
      </c>
      <c r="E142" s="313">
        <f>'15а'!Z53</f>
        <v>80.408163265306129</v>
      </c>
    </row>
    <row r="143" spans="2:5" x14ac:dyDescent="0.25">
      <c r="B143" s="113"/>
      <c r="C143" s="116"/>
      <c r="D143" s="114">
        <f>D142-D141</f>
        <v>0.24134562916075453</v>
      </c>
      <c r="E143" s="114">
        <f>E142-E141</f>
        <v>3.4933973589435823</v>
      </c>
    </row>
    <row r="144" spans="2:5" x14ac:dyDescent="0.25">
      <c r="B144" s="514" t="s">
        <v>114</v>
      </c>
      <c r="C144" s="191" t="s">
        <v>90</v>
      </c>
      <c r="D144" s="217">
        <f>'15а'!Y97</f>
        <v>8.651812631812632</v>
      </c>
      <c r="E144" s="217">
        <f>'15а'!Z97</f>
        <v>83.244422244422253</v>
      </c>
    </row>
    <row r="145" spans="2:5" x14ac:dyDescent="0.25">
      <c r="B145" s="515"/>
      <c r="C145" s="71" t="s">
        <v>19</v>
      </c>
      <c r="D145" s="115">
        <f>'15а'!Y98</f>
        <v>7.974770021645023</v>
      </c>
      <c r="E145" s="115">
        <f>'15а'!Z98</f>
        <v>74.270833333333329</v>
      </c>
    </row>
    <row r="146" spans="2:5" x14ac:dyDescent="0.25">
      <c r="B146" s="516"/>
      <c r="C146" s="312" t="s">
        <v>130</v>
      </c>
      <c r="D146" s="313">
        <f>'15а'!Y99</f>
        <v>8.681772709083635</v>
      </c>
      <c r="E146" s="313">
        <f>'15а'!Z99</f>
        <v>79.193677470988405</v>
      </c>
    </row>
    <row r="147" spans="2:5" x14ac:dyDescent="0.25">
      <c r="B147" s="471"/>
      <c r="C147" s="312" t="s">
        <v>153</v>
      </c>
      <c r="D147" s="313">
        <f>'15а'!Y100</f>
        <v>8.4194392908678619</v>
      </c>
      <c r="E147" s="313">
        <f>'15а'!Z100</f>
        <v>77.798392084106368</v>
      </c>
    </row>
    <row r="148" spans="2:5" x14ac:dyDescent="0.25">
      <c r="B148" s="113"/>
      <c r="C148" s="116"/>
      <c r="D148" s="114">
        <f>D147-D146</f>
        <v>-0.26233341821577305</v>
      </c>
      <c r="E148" s="114">
        <f>E147-E146</f>
        <v>-1.395285386882037</v>
      </c>
    </row>
    <row r="149" spans="2:5" x14ac:dyDescent="0.25">
      <c r="B149" s="514" t="s">
        <v>115</v>
      </c>
      <c r="C149" s="191" t="s">
        <v>90</v>
      </c>
      <c r="D149" s="217">
        <f>'16а'!Y24</f>
        <v>6.3681318681318686</v>
      </c>
      <c r="E149" s="217">
        <f>'16а'!Z24</f>
        <v>45.054945054945051</v>
      </c>
    </row>
    <row r="150" spans="2:5" x14ac:dyDescent="0.25">
      <c r="B150" s="515"/>
      <c r="C150" s="71" t="s">
        <v>19</v>
      </c>
      <c r="D150" s="115">
        <f>'16а'!Y25</f>
        <v>6.583333333333333</v>
      </c>
      <c r="E150" s="115">
        <f>'16а'!Z25</f>
        <v>51.767676767676768</v>
      </c>
    </row>
    <row r="151" spans="2:5" x14ac:dyDescent="0.25">
      <c r="B151" s="516"/>
      <c r="C151" s="312" t="s">
        <v>130</v>
      </c>
      <c r="D151" s="313">
        <f>'16а'!Y26</f>
        <v>5.4642857142857144</v>
      </c>
      <c r="E151" s="313">
        <f>'16а'!Z26</f>
        <v>34.285714285714285</v>
      </c>
    </row>
    <row r="152" spans="2:5" x14ac:dyDescent="0.25">
      <c r="B152" s="471"/>
      <c r="C152" s="312" t="s">
        <v>153</v>
      </c>
      <c r="D152" s="313">
        <f>'16а'!Y27</f>
        <v>6.9</v>
      </c>
      <c r="E152" s="313">
        <f>'16а'!Z27</f>
        <v>60</v>
      </c>
    </row>
    <row r="153" spans="2:5" x14ac:dyDescent="0.25">
      <c r="B153" s="113"/>
      <c r="C153" s="116"/>
      <c r="D153" s="114">
        <f>D152-D151</f>
        <v>1.4357142857142859</v>
      </c>
      <c r="E153" s="114">
        <f>E152-E151</f>
        <v>25.714285714285715</v>
      </c>
    </row>
    <row r="154" spans="2:5" ht="15" customHeight="1" x14ac:dyDescent="0.25">
      <c r="B154" s="514" t="s">
        <v>116</v>
      </c>
      <c r="C154" s="191" t="s">
        <v>90</v>
      </c>
      <c r="D154" s="217">
        <f>'16а'!Y35</f>
        <v>7.6787878787878796</v>
      </c>
      <c r="E154" s="217">
        <f>'16а'!Z35</f>
        <v>70.606060606060609</v>
      </c>
    </row>
    <row r="155" spans="2:5" x14ac:dyDescent="0.25">
      <c r="B155" s="515"/>
      <c r="C155" s="71" t="s">
        <v>19</v>
      </c>
      <c r="D155" s="115">
        <f>'16а'!Y36</f>
        <v>7.2857142857142856</v>
      </c>
      <c r="E155" s="115">
        <f>'16а'!Z36</f>
        <v>64.285714285714292</v>
      </c>
    </row>
    <row r="156" spans="2:5" x14ac:dyDescent="0.25">
      <c r="B156" s="516"/>
      <c r="C156" s="312" t="s">
        <v>130</v>
      </c>
      <c r="D156" s="313">
        <f>'16а'!Y37</f>
        <v>-0.39307359307359402</v>
      </c>
      <c r="E156" s="313">
        <f>'16а'!Z37</f>
        <v>-6.3203463203463173</v>
      </c>
    </row>
    <row r="157" spans="2:5" x14ac:dyDescent="0.25">
      <c r="B157" s="471"/>
      <c r="C157" s="312" t="s">
        <v>153</v>
      </c>
      <c r="D157" s="313">
        <f>'16а'!Y38</f>
        <v>8.4</v>
      </c>
      <c r="E157" s="313">
        <f>'16а'!Z38</f>
        <v>90</v>
      </c>
    </row>
    <row r="158" spans="2:5" x14ac:dyDescent="0.25">
      <c r="B158" s="113"/>
      <c r="C158" s="116"/>
      <c r="D158" s="114">
        <f>D157-D156</f>
        <v>8.7930735930735935</v>
      </c>
      <c r="E158" s="114">
        <f>E157-E156</f>
        <v>96.320346320346317</v>
      </c>
    </row>
    <row r="159" spans="2:5" ht="15" customHeight="1" x14ac:dyDescent="0.25">
      <c r="B159" s="514" t="s">
        <v>117</v>
      </c>
      <c r="C159" s="191" t="s">
        <v>90</v>
      </c>
      <c r="D159" s="217">
        <f>'16а'!Y78</f>
        <v>11.115151515151515</v>
      </c>
      <c r="E159" s="217">
        <f>'16а'!Z78</f>
        <v>100</v>
      </c>
    </row>
    <row r="160" spans="2:5" x14ac:dyDescent="0.25">
      <c r="B160" s="515"/>
      <c r="C160" s="71" t="s">
        <v>19</v>
      </c>
      <c r="D160" s="115">
        <f>'16а'!Y79</f>
        <v>10.619047619047619</v>
      </c>
      <c r="E160" s="115">
        <f>'16а'!Z79</f>
        <v>97.619047619047635</v>
      </c>
    </row>
    <row r="161" spans="2:5" x14ac:dyDescent="0.25">
      <c r="B161" s="516"/>
      <c r="C161" s="312" t="s">
        <v>130</v>
      </c>
      <c r="D161" s="313">
        <f>'16а'!Y80</f>
        <v>10.554621848739496</v>
      </c>
      <c r="E161" s="313">
        <f>'16а'!Z80</f>
        <v>97.619047619047635</v>
      </c>
    </row>
    <row r="162" spans="2:5" x14ac:dyDescent="0.25">
      <c r="B162" s="471"/>
      <c r="C162" s="312" t="s">
        <v>153</v>
      </c>
      <c r="D162" s="313">
        <f>'16а'!Y81</f>
        <v>10.65026455026455</v>
      </c>
      <c r="E162" s="313">
        <f>'16а'!Z81</f>
        <v>97.619047619047635</v>
      </c>
    </row>
    <row r="163" spans="2:5" x14ac:dyDescent="0.25">
      <c r="B163" s="113"/>
      <c r="C163" s="116"/>
      <c r="D163" s="114">
        <f>D162-D161</f>
        <v>9.5642701525054719E-2</v>
      </c>
      <c r="E163" s="114">
        <f>E162-E161</f>
        <v>0</v>
      </c>
    </row>
    <row r="164" spans="2:5" x14ac:dyDescent="0.25">
      <c r="B164" s="514" t="s">
        <v>56</v>
      </c>
      <c r="C164" s="191" t="s">
        <v>90</v>
      </c>
      <c r="D164" s="217"/>
      <c r="E164" s="217"/>
    </row>
    <row r="165" spans="2:5" x14ac:dyDescent="0.25">
      <c r="B165" s="515"/>
      <c r="C165" s="71" t="s">
        <v>19</v>
      </c>
      <c r="D165" s="115">
        <f>'16а'!Y90</f>
        <v>9.4166666666666661</v>
      </c>
      <c r="E165" s="115">
        <f>'16а'!Z90</f>
        <v>100</v>
      </c>
    </row>
    <row r="166" spans="2:5" x14ac:dyDescent="0.25">
      <c r="B166" s="516"/>
      <c r="C166" s="312" t="s">
        <v>130</v>
      </c>
      <c r="D166" s="313">
        <f>'16а'!Y91</f>
        <v>6.3666666666666671</v>
      </c>
      <c r="E166" s="313">
        <f>'16а'!Z91</f>
        <v>56.666666666666671</v>
      </c>
    </row>
    <row r="167" spans="2:5" x14ac:dyDescent="0.25">
      <c r="B167" s="471"/>
      <c r="C167" s="312" t="s">
        <v>153</v>
      </c>
      <c r="D167" s="313">
        <f>'16а'!Y92</f>
        <v>4.9857142857142858</v>
      </c>
      <c r="E167" s="313">
        <f>'16а'!Z92</f>
        <v>37.857142857142861</v>
      </c>
    </row>
    <row r="168" spans="2:5" x14ac:dyDescent="0.25">
      <c r="B168" s="113"/>
      <c r="C168" s="116"/>
      <c r="D168" s="114">
        <f>D167-D166</f>
        <v>-1.3809523809523814</v>
      </c>
      <c r="E168" s="114">
        <f>E167-E166</f>
        <v>-18.80952380952381</v>
      </c>
    </row>
    <row r="169" spans="2:5" x14ac:dyDescent="0.25">
      <c r="B169" s="514" t="s">
        <v>52</v>
      </c>
      <c r="C169" s="191" t="s">
        <v>90</v>
      </c>
      <c r="D169" s="217">
        <f>'16а'!Y35</f>
        <v>7.6787878787878796</v>
      </c>
      <c r="E169" s="217">
        <f>'16а'!Z35</f>
        <v>70.606060606060609</v>
      </c>
    </row>
    <row r="170" spans="2:5" x14ac:dyDescent="0.25">
      <c r="B170" s="516"/>
      <c r="C170" s="71" t="s">
        <v>19</v>
      </c>
      <c r="D170" s="115">
        <f>'16а'!Y36</f>
        <v>7.2857142857142856</v>
      </c>
      <c r="E170" s="115">
        <f>'16а'!Z36</f>
        <v>64.285714285714292</v>
      </c>
    </row>
    <row r="171" spans="2:5" x14ac:dyDescent="0.25">
      <c r="B171" s="113"/>
      <c r="C171" s="116"/>
      <c r="D171" s="114">
        <f>D170-D169</f>
        <v>-0.39307359307359402</v>
      </c>
      <c r="E171" s="114">
        <f>E170-E169</f>
        <v>-6.3203463203463173</v>
      </c>
    </row>
  </sheetData>
  <mergeCells count="37">
    <mergeCell ref="B119:B121"/>
    <mergeCell ref="B109:B111"/>
    <mergeCell ref="B104:B106"/>
    <mergeCell ref="B99:B101"/>
    <mergeCell ref="B79:B81"/>
    <mergeCell ref="B84:B85"/>
    <mergeCell ref="B87:B88"/>
    <mergeCell ref="B90:B91"/>
    <mergeCell ref="B93:B94"/>
    <mergeCell ref="B96:B97"/>
    <mergeCell ref="B116:B117"/>
    <mergeCell ref="B2:E2"/>
    <mergeCell ref="B4:B6"/>
    <mergeCell ref="B74:B76"/>
    <mergeCell ref="B69:B71"/>
    <mergeCell ref="B64:B66"/>
    <mergeCell ref="B59:B61"/>
    <mergeCell ref="B54:B56"/>
    <mergeCell ref="B49:B51"/>
    <mergeCell ref="B44:B46"/>
    <mergeCell ref="B39:B41"/>
    <mergeCell ref="B34:B36"/>
    <mergeCell ref="B29:B31"/>
    <mergeCell ref="B24:B26"/>
    <mergeCell ref="B19:B21"/>
    <mergeCell ref="B14:B16"/>
    <mergeCell ref="B9:B11"/>
    <mergeCell ref="B134:B136"/>
    <mergeCell ref="B129:B131"/>
    <mergeCell ref="B124:B126"/>
    <mergeCell ref="B169:B170"/>
    <mergeCell ref="B139:B141"/>
    <mergeCell ref="B144:B146"/>
    <mergeCell ref="B149:B151"/>
    <mergeCell ref="B154:B156"/>
    <mergeCell ref="B159:B161"/>
    <mergeCell ref="B164:B1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6"/>
  <sheetViews>
    <sheetView workbookViewId="0">
      <selection activeCell="AB24" sqref="AB24"/>
    </sheetView>
  </sheetViews>
  <sheetFormatPr defaultRowHeight="15" x14ac:dyDescent="0.25"/>
  <cols>
    <col min="1" max="1" width="4" customWidth="1"/>
    <col min="2" max="2" width="5.85546875" customWidth="1"/>
    <col min="3" max="3" width="7.42578125" customWidth="1"/>
    <col min="4" max="4" width="5.85546875" customWidth="1"/>
    <col min="5" max="5" width="6.140625" customWidth="1"/>
    <col min="6" max="6" width="6" customWidth="1"/>
    <col min="7" max="7" width="6.7109375" customWidth="1"/>
    <col min="8" max="8" width="5.7109375" customWidth="1"/>
    <col min="9" max="9" width="6.28515625" customWidth="1"/>
    <col min="10" max="10" width="5.28515625" customWidth="1"/>
    <col min="11" max="11" width="6.42578125" customWidth="1"/>
    <col min="12" max="13" width="6.85546875" customWidth="1"/>
    <col min="15" max="15" width="10" customWidth="1"/>
    <col min="16" max="16" width="7.28515625" customWidth="1"/>
    <col min="17" max="17" width="6.7109375" customWidth="1"/>
    <col min="18" max="19" width="6.42578125" customWidth="1"/>
    <col min="20" max="20" width="5.7109375" customWidth="1"/>
    <col min="21" max="21" width="6.28515625" customWidth="1"/>
    <col min="22" max="22" width="5.7109375" customWidth="1"/>
    <col min="23" max="23" width="7.7109375" customWidth="1"/>
    <col min="24" max="24" width="5.85546875" customWidth="1"/>
    <col min="25" max="25" width="6.140625" customWidth="1"/>
    <col min="26" max="26" width="5.85546875" customWidth="1"/>
    <col min="27" max="27" width="6.42578125" customWidth="1"/>
  </cols>
  <sheetData>
    <row r="2" spans="2:27" x14ac:dyDescent="0.25">
      <c r="B2" s="536" t="s">
        <v>136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8"/>
    </row>
    <row r="3" spans="2:27" x14ac:dyDescent="0.25">
      <c r="B3" s="539" t="s">
        <v>137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1"/>
      <c r="N3" s="542" t="s">
        <v>138</v>
      </c>
      <c r="O3" s="542" t="s">
        <v>139</v>
      </c>
      <c r="P3" s="521" t="s">
        <v>140</v>
      </c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3"/>
    </row>
    <row r="4" spans="2:27" x14ac:dyDescent="0.25">
      <c r="B4" s="533" t="s">
        <v>141</v>
      </c>
      <c r="C4" s="534"/>
      <c r="D4" s="534"/>
      <c r="E4" s="534"/>
      <c r="F4" s="534"/>
      <c r="G4" s="534"/>
      <c r="H4" s="534"/>
      <c r="I4" s="534"/>
      <c r="J4" s="534"/>
      <c r="K4" s="535"/>
      <c r="L4" s="527" t="s">
        <v>142</v>
      </c>
      <c r="M4" s="530" t="s">
        <v>143</v>
      </c>
      <c r="N4" s="543"/>
      <c r="O4" s="543"/>
      <c r="P4" s="530" t="s">
        <v>143</v>
      </c>
      <c r="Q4" s="527" t="s">
        <v>142</v>
      </c>
      <c r="R4" s="533" t="s">
        <v>141</v>
      </c>
      <c r="S4" s="534"/>
      <c r="T4" s="534"/>
      <c r="U4" s="534"/>
      <c r="V4" s="534"/>
      <c r="W4" s="534"/>
      <c r="X4" s="534"/>
      <c r="Y4" s="534"/>
      <c r="Z4" s="534"/>
      <c r="AA4" s="535"/>
    </row>
    <row r="5" spans="2:27" ht="29.25" customHeight="1" x14ac:dyDescent="0.25">
      <c r="B5" s="545" t="s">
        <v>20</v>
      </c>
      <c r="C5" s="546"/>
      <c r="D5" s="545" t="s">
        <v>96</v>
      </c>
      <c r="E5" s="546"/>
      <c r="F5" s="545" t="s">
        <v>144</v>
      </c>
      <c r="G5" s="546"/>
      <c r="H5" s="545" t="s">
        <v>100</v>
      </c>
      <c r="I5" s="546"/>
      <c r="J5" s="545" t="s">
        <v>145</v>
      </c>
      <c r="K5" s="546"/>
      <c r="L5" s="528"/>
      <c r="M5" s="531"/>
      <c r="N5" s="543"/>
      <c r="O5" s="543"/>
      <c r="P5" s="531"/>
      <c r="Q5" s="528"/>
      <c r="R5" s="545" t="s">
        <v>20</v>
      </c>
      <c r="S5" s="546"/>
      <c r="T5" s="545" t="s">
        <v>96</v>
      </c>
      <c r="U5" s="546"/>
      <c r="V5" s="545" t="s">
        <v>97</v>
      </c>
      <c r="W5" s="546"/>
      <c r="X5" s="545" t="s">
        <v>100</v>
      </c>
      <c r="Y5" s="546"/>
      <c r="Z5" s="545" t="s">
        <v>145</v>
      </c>
      <c r="AA5" s="546"/>
    </row>
    <row r="6" spans="2:27" x14ac:dyDescent="0.25">
      <c r="B6" s="291" t="s">
        <v>89</v>
      </c>
      <c r="C6" s="291" t="s">
        <v>17</v>
      </c>
      <c r="D6" s="291" t="s">
        <v>89</v>
      </c>
      <c r="E6" s="291" t="s">
        <v>17</v>
      </c>
      <c r="F6" s="291" t="s">
        <v>89</v>
      </c>
      <c r="G6" s="291" t="s">
        <v>17</v>
      </c>
      <c r="H6" s="291" t="s">
        <v>89</v>
      </c>
      <c r="I6" s="291" t="s">
        <v>17</v>
      </c>
      <c r="J6" s="291" t="s">
        <v>89</v>
      </c>
      <c r="K6" s="292" t="s">
        <v>17</v>
      </c>
      <c r="L6" s="529"/>
      <c r="M6" s="532"/>
      <c r="N6" s="544"/>
      <c r="O6" s="544"/>
      <c r="P6" s="532"/>
      <c r="Q6" s="529"/>
      <c r="R6" s="291" t="s">
        <v>89</v>
      </c>
      <c r="S6" s="291" t="s">
        <v>17</v>
      </c>
      <c r="T6" s="291" t="s">
        <v>89</v>
      </c>
      <c r="U6" s="291" t="s">
        <v>17</v>
      </c>
      <c r="V6" s="291" t="s">
        <v>89</v>
      </c>
      <c r="W6" s="291" t="s">
        <v>17</v>
      </c>
      <c r="X6" s="291" t="s">
        <v>89</v>
      </c>
      <c r="Y6" s="291" t="s">
        <v>17</v>
      </c>
      <c r="Z6" s="291" t="s">
        <v>89</v>
      </c>
      <c r="AA6" s="291" t="s">
        <v>17</v>
      </c>
    </row>
    <row r="7" spans="2:27" x14ac:dyDescent="0.25">
      <c r="B7" s="293">
        <f>'12а'!Y30</f>
        <v>7.5</v>
      </c>
      <c r="C7" s="293">
        <f>'12а'!Z30</f>
        <v>64.285714285714278</v>
      </c>
      <c r="D7" s="293">
        <f>'13а'!Y31</f>
        <v>7.1428571428571432</v>
      </c>
      <c r="E7" s="293">
        <f>'13а'!Z31</f>
        <v>57.142857142857146</v>
      </c>
      <c r="F7" s="293">
        <f>'13а'!Y88</f>
        <v>8.3571428571428577</v>
      </c>
      <c r="G7" s="293">
        <f>'13а'!Z88</f>
        <v>71.428571428571431</v>
      </c>
      <c r="H7" s="293">
        <f>'13а'!Y219</f>
        <v>6.7857142857142856</v>
      </c>
      <c r="I7" s="293">
        <f>'13а'!Z219</f>
        <v>50</v>
      </c>
      <c r="J7" s="293">
        <f>'12а'!Y275</f>
        <v>8.1428571428571423</v>
      </c>
      <c r="K7" s="293">
        <f>'12а'!Z275</f>
        <v>78.571428571428569</v>
      </c>
      <c r="L7" s="294">
        <f>AVERAGE(B7,D7,F7,H7,J7)</f>
        <v>7.5857142857142863</v>
      </c>
      <c r="M7" s="294">
        <f>AVERAGE(C7,E7,G7,I7,K7)</f>
        <v>64.285714285714278</v>
      </c>
      <c r="N7" s="294">
        <f>P7-M7</f>
        <v>-18.571428571428562</v>
      </c>
      <c r="O7" s="294">
        <f>Q7-L7</f>
        <v>-1.7857142857142865</v>
      </c>
      <c r="P7" s="294">
        <f>AVERAGE(S7,U7,W7,Y7,AA7)</f>
        <v>45.714285714285715</v>
      </c>
      <c r="Q7" s="294">
        <f>AVERAGE(R7,T7,V7,X7,Z7)</f>
        <v>5.8</v>
      </c>
      <c r="R7" s="293">
        <f>'12а'!Y31</f>
        <v>5.7142857142857144</v>
      </c>
      <c r="S7" s="293">
        <f>'12а'!Z31</f>
        <v>42.857142857142854</v>
      </c>
      <c r="T7" s="293">
        <f>'13а'!Y32</f>
        <v>5.3571428571428568</v>
      </c>
      <c r="U7" s="293">
        <f>'13а'!Z32</f>
        <v>42.857142857142854</v>
      </c>
      <c r="V7" s="293">
        <f>'13а'!Y89</f>
        <v>6.2142857142857144</v>
      </c>
      <c r="W7" s="293">
        <f>'13а'!Z89</f>
        <v>50</v>
      </c>
      <c r="X7" s="293">
        <f>'13а'!Y220</f>
        <v>6.1428571428571432</v>
      </c>
      <c r="Y7" s="293">
        <f>'13а'!Z220</f>
        <v>50</v>
      </c>
      <c r="Z7" s="293">
        <f>'12а'!Y276</f>
        <v>5.5714285714285712</v>
      </c>
      <c r="AA7" s="293">
        <f>'12а'!Z276</f>
        <v>42.857142857142854</v>
      </c>
    </row>
    <row r="8" spans="2:27" x14ac:dyDescent="0.25">
      <c r="B8" s="518" t="s">
        <v>91</v>
      </c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295">
        <f t="shared" ref="R8:AA8" si="0">R7-B7</f>
        <v>-1.7857142857142856</v>
      </c>
      <c r="S8" s="295">
        <f t="shared" si="0"/>
        <v>-21.428571428571423</v>
      </c>
      <c r="T8" s="295">
        <f t="shared" si="0"/>
        <v>-1.7857142857142865</v>
      </c>
      <c r="U8" s="295">
        <f t="shared" si="0"/>
        <v>-14.285714285714292</v>
      </c>
      <c r="V8" s="295">
        <f t="shared" si="0"/>
        <v>-2.1428571428571432</v>
      </c>
      <c r="W8" s="295">
        <f t="shared" si="0"/>
        <v>-21.428571428571431</v>
      </c>
      <c r="X8" s="295">
        <f>X7-H7</f>
        <v>-0.64285714285714235</v>
      </c>
      <c r="Y8" s="295">
        <f>Y7-I7</f>
        <v>0</v>
      </c>
      <c r="Z8" s="295">
        <f t="shared" si="0"/>
        <v>-2.5714285714285712</v>
      </c>
      <c r="AA8" s="295">
        <f t="shared" si="0"/>
        <v>-35.714285714285715</v>
      </c>
    </row>
    <row r="9" spans="2:27" x14ac:dyDescent="0.25"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7"/>
      <c r="O9" s="297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</row>
    <row r="10" spans="2:27" x14ac:dyDescent="0.25"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</row>
    <row r="11" spans="2:27" x14ac:dyDescent="0.25">
      <c r="B11" s="520" t="s">
        <v>146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</row>
    <row r="12" spans="2:27" x14ac:dyDescent="0.25">
      <c r="B12" s="521" t="s">
        <v>147</v>
      </c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M12" s="523"/>
      <c r="N12" s="524" t="s">
        <v>138</v>
      </c>
      <c r="O12" s="524" t="s">
        <v>139</v>
      </c>
      <c r="P12" s="521" t="s">
        <v>148</v>
      </c>
      <c r="Q12" s="522"/>
      <c r="R12" s="522"/>
      <c r="S12" s="522"/>
      <c r="T12" s="522"/>
      <c r="U12" s="522"/>
      <c r="V12" s="522"/>
      <c r="W12" s="522"/>
      <c r="X12" s="522"/>
      <c r="Y12" s="522"/>
      <c r="Z12" s="522"/>
      <c r="AA12" s="523"/>
    </row>
    <row r="13" spans="2:27" x14ac:dyDescent="0.25">
      <c r="B13" s="525" t="s">
        <v>141</v>
      </c>
      <c r="C13" s="526"/>
      <c r="D13" s="526"/>
      <c r="E13" s="526"/>
      <c r="F13" s="526"/>
      <c r="G13" s="526"/>
      <c r="H13" s="526"/>
      <c r="I13" s="526"/>
      <c r="J13" s="526"/>
      <c r="K13" s="526"/>
      <c r="L13" s="527" t="s">
        <v>142</v>
      </c>
      <c r="M13" s="530" t="s">
        <v>143</v>
      </c>
      <c r="N13" s="524"/>
      <c r="O13" s="524"/>
      <c r="P13" s="530" t="s">
        <v>143</v>
      </c>
      <c r="Q13" s="527" t="s">
        <v>142</v>
      </c>
      <c r="R13" s="533" t="s">
        <v>141</v>
      </c>
      <c r="S13" s="534"/>
      <c r="T13" s="534"/>
      <c r="U13" s="534"/>
      <c r="V13" s="534"/>
      <c r="W13" s="534"/>
      <c r="X13" s="534"/>
      <c r="Y13" s="534"/>
      <c r="Z13" s="534"/>
      <c r="AA13" s="535"/>
    </row>
    <row r="14" spans="2:27" ht="28.5" customHeight="1" x14ac:dyDescent="0.25">
      <c r="B14" s="519" t="s">
        <v>20</v>
      </c>
      <c r="C14" s="519"/>
      <c r="D14" s="519" t="s">
        <v>96</v>
      </c>
      <c r="E14" s="519"/>
      <c r="F14" s="519" t="s">
        <v>144</v>
      </c>
      <c r="G14" s="519"/>
      <c r="H14" s="519" t="s">
        <v>100</v>
      </c>
      <c r="I14" s="519"/>
      <c r="J14" s="519" t="s">
        <v>145</v>
      </c>
      <c r="K14" s="519"/>
      <c r="L14" s="528"/>
      <c r="M14" s="531"/>
      <c r="N14" s="524"/>
      <c r="O14" s="524"/>
      <c r="P14" s="531"/>
      <c r="Q14" s="528"/>
      <c r="R14" s="519" t="s">
        <v>20</v>
      </c>
      <c r="S14" s="519"/>
      <c r="T14" s="519" t="s">
        <v>96</v>
      </c>
      <c r="U14" s="519"/>
      <c r="V14" s="519" t="s">
        <v>97</v>
      </c>
      <c r="W14" s="519"/>
      <c r="X14" s="519" t="s">
        <v>100</v>
      </c>
      <c r="Y14" s="519"/>
      <c r="Z14" s="519" t="s">
        <v>145</v>
      </c>
      <c r="AA14" s="519"/>
    </row>
    <row r="15" spans="2:27" x14ac:dyDescent="0.25">
      <c r="B15" s="291" t="s">
        <v>89</v>
      </c>
      <c r="C15" s="291" t="s">
        <v>17</v>
      </c>
      <c r="D15" s="291" t="s">
        <v>89</v>
      </c>
      <c r="E15" s="291" t="s">
        <v>17</v>
      </c>
      <c r="F15" s="291" t="s">
        <v>89</v>
      </c>
      <c r="G15" s="291" t="s">
        <v>17</v>
      </c>
      <c r="H15" s="291" t="s">
        <v>89</v>
      </c>
      <c r="I15" s="291" t="s">
        <v>17</v>
      </c>
      <c r="J15" s="291" t="s">
        <v>89</v>
      </c>
      <c r="K15" s="291" t="s">
        <v>17</v>
      </c>
      <c r="L15" s="529"/>
      <c r="M15" s="532"/>
      <c r="N15" s="524"/>
      <c r="O15" s="524"/>
      <c r="P15" s="532"/>
      <c r="Q15" s="529"/>
      <c r="R15" s="291" t="s">
        <v>89</v>
      </c>
      <c r="S15" s="291" t="s">
        <v>17</v>
      </c>
      <c r="T15" s="291" t="s">
        <v>89</v>
      </c>
      <c r="U15" s="291" t="s">
        <v>17</v>
      </c>
      <c r="V15" s="291" t="s">
        <v>89</v>
      </c>
      <c r="W15" s="291" t="s">
        <v>17</v>
      </c>
      <c r="X15" s="291" t="s">
        <v>89</v>
      </c>
      <c r="Y15" s="291" t="s">
        <v>17</v>
      </c>
      <c r="Z15" s="291" t="s">
        <v>89</v>
      </c>
      <c r="AA15" s="291" t="s">
        <v>17</v>
      </c>
    </row>
    <row r="16" spans="2:27" x14ac:dyDescent="0.25">
      <c r="B16" s="293">
        <f>'12а'!Y26</f>
        <v>8.4705882352941178</v>
      </c>
      <c r="C16" s="293">
        <f>'12а'!Z26</f>
        <v>88.235294117647058</v>
      </c>
      <c r="D16" s="293">
        <f>'13а'!Y27</f>
        <v>8.0588235294117645</v>
      </c>
      <c r="E16" s="293">
        <f>'13а'!Z27</f>
        <v>82.35294117647058</v>
      </c>
      <c r="F16" s="293">
        <f>'13а'!Y84</f>
        <v>9.2941176470588243</v>
      </c>
      <c r="G16" s="293">
        <f>'13а'!Z84</f>
        <v>94.117647058823536</v>
      </c>
      <c r="H16" s="293">
        <f>'13а'!Y215</f>
        <v>8.117647058823529</v>
      </c>
      <c r="I16" s="293">
        <f>'13а'!Z215</f>
        <v>88.235294117647058</v>
      </c>
      <c r="J16" s="293">
        <f>'12а'!Y272</f>
        <v>9.1764705882352935</v>
      </c>
      <c r="K16" s="293">
        <f>'12а'!Z272</f>
        <v>94.117647058823536</v>
      </c>
      <c r="L16" s="294">
        <f>AVERAGE(B16,D16,F16,H16,J16)</f>
        <v>8.6235294117647072</v>
      </c>
      <c r="M16" s="294">
        <f>AVERAGE(C16,E16,G16,I16,K16)</f>
        <v>89.411764705882348</v>
      </c>
      <c r="N16" s="294">
        <f>P16-M16</f>
        <v>-22.35294117647058</v>
      </c>
      <c r="O16" s="294">
        <f>Q16-L16</f>
        <v>-1.3647058823529417</v>
      </c>
      <c r="P16" s="294">
        <f>AVERAGE(S16,U16,W16,Y16,AA16)</f>
        <v>67.058823529411768</v>
      </c>
      <c r="Q16" s="294">
        <f>AVERAGE(R16,T16,V16,X16,Z16)</f>
        <v>7.2588235294117656</v>
      </c>
      <c r="R16" s="293">
        <f>'12а'!Y27</f>
        <v>6.2352941176470589</v>
      </c>
      <c r="S16" s="293">
        <f>'12а'!Z27</f>
        <v>35.294117647058826</v>
      </c>
      <c r="T16" s="293">
        <f>'13а'!Y28</f>
        <v>7.882352941176471</v>
      </c>
      <c r="U16" s="293">
        <f>'13а'!Z28</f>
        <v>88.235294117647072</v>
      </c>
      <c r="V16" s="293">
        <f>'13а'!Y85</f>
        <v>8.0588235294117645</v>
      </c>
      <c r="W16" s="293">
        <f>'13а'!Z85</f>
        <v>88.235294117647058</v>
      </c>
      <c r="X16" s="293">
        <f>'13а'!Y216</f>
        <v>7.5882352941176467</v>
      </c>
      <c r="Y16" s="293">
        <f>'13а'!Z216</f>
        <v>76.470588235294116</v>
      </c>
      <c r="Z16" s="293">
        <f>'12а'!Y273</f>
        <v>6.5294117647058822</v>
      </c>
      <c r="AA16" s="293">
        <f>'12а'!Z273</f>
        <v>47.058823529411768</v>
      </c>
    </row>
    <row r="17" spans="2:27" x14ac:dyDescent="0.25">
      <c r="B17" s="518" t="s">
        <v>91</v>
      </c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295">
        <f t="shared" ref="R17:AA17" si="1">R16-B16</f>
        <v>-2.2352941176470589</v>
      </c>
      <c r="S17" s="295">
        <f t="shared" si="1"/>
        <v>-52.941176470588232</v>
      </c>
      <c r="T17" s="295">
        <f t="shared" si="1"/>
        <v>-0.17647058823529349</v>
      </c>
      <c r="U17" s="295">
        <f t="shared" si="1"/>
        <v>5.8823529411764923</v>
      </c>
      <c r="V17" s="295">
        <f t="shared" si="1"/>
        <v>-1.2352941176470598</v>
      </c>
      <c r="W17" s="295">
        <f t="shared" si="1"/>
        <v>-5.8823529411764781</v>
      </c>
      <c r="X17" s="295">
        <f t="shared" si="1"/>
        <v>-0.52941176470588225</v>
      </c>
      <c r="Y17" s="295">
        <f t="shared" si="1"/>
        <v>-11.764705882352942</v>
      </c>
      <c r="Z17" s="295">
        <f t="shared" si="1"/>
        <v>-2.6470588235294112</v>
      </c>
      <c r="AA17" s="295">
        <f t="shared" si="1"/>
        <v>-47.058823529411768</v>
      </c>
    </row>
    <row r="20" spans="2:27" x14ac:dyDescent="0.25">
      <c r="B20" s="520" t="s">
        <v>146</v>
      </c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</row>
    <row r="21" spans="2:27" x14ac:dyDescent="0.25">
      <c r="B21" s="521" t="s">
        <v>159</v>
      </c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3"/>
      <c r="N21" s="524" t="s">
        <v>138</v>
      </c>
      <c r="O21" s="524" t="s">
        <v>139</v>
      </c>
      <c r="P21" s="521" t="s">
        <v>160</v>
      </c>
      <c r="Q21" s="522"/>
      <c r="R21" s="522"/>
      <c r="S21" s="522"/>
      <c r="T21" s="522"/>
      <c r="U21" s="522"/>
      <c r="V21" s="522"/>
      <c r="W21" s="522"/>
      <c r="X21" s="522"/>
      <c r="Y21" s="522"/>
      <c r="Z21" s="522"/>
      <c r="AA21" s="523"/>
    </row>
    <row r="22" spans="2:27" x14ac:dyDescent="0.25">
      <c r="B22" s="525" t="s">
        <v>141</v>
      </c>
      <c r="C22" s="526"/>
      <c r="D22" s="526"/>
      <c r="E22" s="526"/>
      <c r="F22" s="526"/>
      <c r="G22" s="526"/>
      <c r="H22" s="526"/>
      <c r="I22" s="526"/>
      <c r="J22" s="526"/>
      <c r="K22" s="526"/>
      <c r="L22" s="527" t="s">
        <v>142</v>
      </c>
      <c r="M22" s="530" t="s">
        <v>143</v>
      </c>
      <c r="N22" s="524"/>
      <c r="O22" s="524"/>
      <c r="P22" s="530" t="s">
        <v>143</v>
      </c>
      <c r="Q22" s="527" t="s">
        <v>142</v>
      </c>
      <c r="R22" s="533" t="s">
        <v>141</v>
      </c>
      <c r="S22" s="534"/>
      <c r="T22" s="534"/>
      <c r="U22" s="534"/>
      <c r="V22" s="534"/>
      <c r="W22" s="534"/>
      <c r="X22" s="534"/>
      <c r="Y22" s="534"/>
      <c r="Z22" s="534"/>
      <c r="AA22" s="535"/>
    </row>
    <row r="23" spans="2:27" ht="32.25" customHeight="1" x14ac:dyDescent="0.25">
      <c r="B23" s="519" t="s">
        <v>20</v>
      </c>
      <c r="C23" s="519"/>
      <c r="D23" s="519" t="s">
        <v>96</v>
      </c>
      <c r="E23" s="519"/>
      <c r="F23" s="519" t="s">
        <v>144</v>
      </c>
      <c r="G23" s="519"/>
      <c r="H23" s="519" t="s">
        <v>100</v>
      </c>
      <c r="I23" s="519"/>
      <c r="J23" s="519" t="s">
        <v>145</v>
      </c>
      <c r="K23" s="519"/>
      <c r="L23" s="528"/>
      <c r="M23" s="531"/>
      <c r="N23" s="524"/>
      <c r="O23" s="524"/>
      <c r="P23" s="531"/>
      <c r="Q23" s="528"/>
      <c r="R23" s="519" t="s">
        <v>20</v>
      </c>
      <c r="S23" s="519"/>
      <c r="T23" s="519" t="s">
        <v>96</v>
      </c>
      <c r="U23" s="519"/>
      <c r="V23" s="519" t="s">
        <v>97</v>
      </c>
      <c r="W23" s="519"/>
      <c r="X23" s="519" t="s">
        <v>100</v>
      </c>
      <c r="Y23" s="519"/>
      <c r="Z23" s="519" t="s">
        <v>145</v>
      </c>
      <c r="AA23" s="519"/>
    </row>
    <row r="24" spans="2:27" x14ac:dyDescent="0.25">
      <c r="B24" s="291" t="s">
        <v>89</v>
      </c>
      <c r="C24" s="291" t="s">
        <v>17</v>
      </c>
      <c r="D24" s="291" t="s">
        <v>89</v>
      </c>
      <c r="E24" s="291" t="s">
        <v>17</v>
      </c>
      <c r="F24" s="291" t="s">
        <v>89</v>
      </c>
      <c r="G24" s="291" t="s">
        <v>17</v>
      </c>
      <c r="H24" s="291" t="s">
        <v>89</v>
      </c>
      <c r="I24" s="291" t="s">
        <v>17</v>
      </c>
      <c r="J24" s="291" t="s">
        <v>89</v>
      </c>
      <c r="K24" s="291" t="s">
        <v>17</v>
      </c>
      <c r="L24" s="529"/>
      <c r="M24" s="532"/>
      <c r="N24" s="524"/>
      <c r="O24" s="524"/>
      <c r="P24" s="532"/>
      <c r="Q24" s="529"/>
      <c r="R24" s="291" t="s">
        <v>89</v>
      </c>
      <c r="S24" s="291" t="s">
        <v>17</v>
      </c>
      <c r="T24" s="291" t="s">
        <v>89</v>
      </c>
      <c r="U24" s="291" t="s">
        <v>17</v>
      </c>
      <c r="V24" s="291" t="s">
        <v>89</v>
      </c>
      <c r="W24" s="291" t="s">
        <v>17</v>
      </c>
      <c r="X24" s="291" t="s">
        <v>89</v>
      </c>
      <c r="Y24" s="291" t="s">
        <v>17</v>
      </c>
      <c r="Z24" s="291" t="s">
        <v>89</v>
      </c>
      <c r="AA24" s="291" t="s">
        <v>17</v>
      </c>
    </row>
    <row r="25" spans="2:27" x14ac:dyDescent="0.25">
      <c r="B25" s="293">
        <f>'12а'!Y22</f>
        <v>7.4</v>
      </c>
      <c r="C25" s="293">
        <f>'12а'!Z22</f>
        <v>70</v>
      </c>
      <c r="D25" s="293">
        <f>'13а'!Y23</f>
        <v>7.9</v>
      </c>
      <c r="E25" s="293">
        <f>'13а'!Z23</f>
        <v>80</v>
      </c>
      <c r="F25" s="293">
        <f>'13а'!Y80</f>
        <v>9.3000000000000007</v>
      </c>
      <c r="G25" s="293">
        <f>'13а'!Z80</f>
        <v>80</v>
      </c>
      <c r="H25" s="293">
        <f>'13а'!Y211</f>
        <v>7.9</v>
      </c>
      <c r="I25" s="293">
        <f>'13а'!Z211</f>
        <v>80</v>
      </c>
      <c r="J25" s="293">
        <f>'12а'!Y268</f>
        <v>9.4</v>
      </c>
      <c r="K25" s="293">
        <f>'12а'!Z268</f>
        <v>90</v>
      </c>
      <c r="L25" s="294">
        <f>AVERAGE(B25,D25,F25,H25,J25)</f>
        <v>8.379999999999999</v>
      </c>
      <c r="M25" s="294">
        <f>AVERAGE(C25,E25,G25,I25,K25)</f>
        <v>80</v>
      </c>
      <c r="N25" s="294">
        <f>P25-M25</f>
        <v>-16</v>
      </c>
      <c r="O25" s="294">
        <f>Q25-L25</f>
        <v>-1.3399999999999981</v>
      </c>
      <c r="P25" s="294">
        <f>AVERAGE(S25,U25,W25,Y25,AA25)</f>
        <v>64</v>
      </c>
      <c r="Q25" s="294">
        <f>AVERAGE(R25,T25,V25,X25,Z25)</f>
        <v>7.0400000000000009</v>
      </c>
      <c r="R25" s="293">
        <f>'12а'!Y23</f>
        <v>6.5</v>
      </c>
      <c r="S25" s="293">
        <f>'12а'!Z23</f>
        <v>60</v>
      </c>
      <c r="T25" s="293">
        <f>'13а'!Y24</f>
        <v>6.6</v>
      </c>
      <c r="U25" s="293">
        <f>'13а'!Z24</f>
        <v>50</v>
      </c>
      <c r="V25" s="293">
        <f>'13а'!Y81</f>
        <v>7.1</v>
      </c>
      <c r="W25" s="293">
        <f>'13а'!Z81</f>
        <v>60</v>
      </c>
      <c r="X25" s="293">
        <f>'13а'!Y212</f>
        <v>7.5</v>
      </c>
      <c r="Y25" s="293">
        <f>'13а'!Z212</f>
        <v>80</v>
      </c>
      <c r="Z25" s="293">
        <f>'12а'!Y269</f>
        <v>7.5</v>
      </c>
      <c r="AA25" s="293">
        <f>'12а'!Z269</f>
        <v>70</v>
      </c>
    </row>
    <row r="26" spans="2:27" x14ac:dyDescent="0.25">
      <c r="B26" s="518" t="s">
        <v>91</v>
      </c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  <c r="R26" s="295">
        <f t="shared" ref="R26" si="2">R25-B25</f>
        <v>-0.90000000000000036</v>
      </c>
      <c r="S26" s="295">
        <f t="shared" ref="S26" si="3">S25-C25</f>
        <v>-10</v>
      </c>
      <c r="T26" s="295">
        <f t="shared" ref="T26" si="4">T25-D25</f>
        <v>-1.3000000000000007</v>
      </c>
      <c r="U26" s="295">
        <f t="shared" ref="U26" si="5">U25-E25</f>
        <v>-30</v>
      </c>
      <c r="V26" s="295">
        <f t="shared" ref="V26" si="6">V25-F25</f>
        <v>-2.2000000000000011</v>
      </c>
      <c r="W26" s="295">
        <f t="shared" ref="W26" si="7">W25-G25</f>
        <v>-20</v>
      </c>
      <c r="X26" s="295">
        <f t="shared" ref="X26" si="8">X25-H25</f>
        <v>-0.40000000000000036</v>
      </c>
      <c r="Y26" s="295">
        <f t="shared" ref="Y26" si="9">Y25-I25</f>
        <v>0</v>
      </c>
      <c r="Z26" s="295">
        <f t="shared" ref="Z26" si="10">Z25-J25</f>
        <v>-1.9000000000000004</v>
      </c>
      <c r="AA26" s="295">
        <f t="shared" ref="AA26" si="11">AA25-K25</f>
        <v>-20</v>
      </c>
    </row>
  </sheetData>
  <mergeCells count="66">
    <mergeCell ref="B17:Q17"/>
    <mergeCell ref="P13:P15"/>
    <mergeCell ref="Q13:Q15"/>
    <mergeCell ref="R13:AA13"/>
    <mergeCell ref="B14:C14"/>
    <mergeCell ref="D14:E14"/>
    <mergeCell ref="F14:G14"/>
    <mergeCell ref="H14:I14"/>
    <mergeCell ref="J14:K14"/>
    <mergeCell ref="R14:S14"/>
    <mergeCell ref="T14:U14"/>
    <mergeCell ref="B8:Q8"/>
    <mergeCell ref="B11:AA11"/>
    <mergeCell ref="B12:M12"/>
    <mergeCell ref="N12:N15"/>
    <mergeCell ref="O12:O15"/>
    <mergeCell ref="P12:AA12"/>
    <mergeCell ref="B13:K13"/>
    <mergeCell ref="L13:L15"/>
    <mergeCell ref="M13:M15"/>
    <mergeCell ref="V14:W14"/>
    <mergeCell ref="X14:Y14"/>
    <mergeCell ref="Z14:AA14"/>
    <mergeCell ref="R5:S5"/>
    <mergeCell ref="T5:U5"/>
    <mergeCell ref="V5:W5"/>
    <mergeCell ref="X5:Y5"/>
    <mergeCell ref="Z5:AA5"/>
    <mergeCell ref="B2:AA2"/>
    <mergeCell ref="B3:M3"/>
    <mergeCell ref="N3:N6"/>
    <mergeCell ref="O3:O6"/>
    <mergeCell ref="P3:AA3"/>
    <mergeCell ref="B4:K4"/>
    <mergeCell ref="L4:L6"/>
    <mergeCell ref="M4:M6"/>
    <mergeCell ref="P4:P6"/>
    <mergeCell ref="Q4:Q6"/>
    <mergeCell ref="R4:AA4"/>
    <mergeCell ref="B5:C5"/>
    <mergeCell ref="D5:E5"/>
    <mergeCell ref="F5:G5"/>
    <mergeCell ref="H5:I5"/>
    <mergeCell ref="J5:K5"/>
    <mergeCell ref="Z23:AA23"/>
    <mergeCell ref="B20:AA20"/>
    <mergeCell ref="B21:M21"/>
    <mergeCell ref="N21:N24"/>
    <mergeCell ref="O21:O24"/>
    <mergeCell ref="P21:AA21"/>
    <mergeCell ref="B22:K22"/>
    <mergeCell ref="L22:L24"/>
    <mergeCell ref="M22:M24"/>
    <mergeCell ref="P22:P24"/>
    <mergeCell ref="Q22:Q24"/>
    <mergeCell ref="R22:AA22"/>
    <mergeCell ref="B23:C23"/>
    <mergeCell ref="D23:E23"/>
    <mergeCell ref="F23:G23"/>
    <mergeCell ref="H23:I23"/>
    <mergeCell ref="B26:Q26"/>
    <mergeCell ref="R23:S23"/>
    <mergeCell ref="T23:U23"/>
    <mergeCell ref="V23:W23"/>
    <mergeCell ref="X23:Y23"/>
    <mergeCell ref="J23:K23"/>
  </mergeCells>
  <conditionalFormatting sqref="N9:O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12а</vt:lpstr>
      <vt:lpstr>13а</vt:lpstr>
      <vt:lpstr>14а</vt:lpstr>
      <vt:lpstr>15а</vt:lpstr>
      <vt:lpstr>16а</vt:lpstr>
      <vt:lpstr>порівняння</vt:lpstr>
      <vt:lpstr>Загальний по предметах</vt:lpstr>
      <vt:lpstr>порівняння 4 кл та 5 кл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2019-06-19T05:47:01Z</dcterms:modified>
</cp:coreProperties>
</file>