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5"/>
  </bookViews>
  <sheets>
    <sheet name="12а" sheetId="1" r:id="rId1"/>
    <sheet name="13а" sheetId="2" r:id="rId2"/>
    <sheet name="14а" sheetId="3" r:id="rId3"/>
    <sheet name="15а" sheetId="4" r:id="rId4"/>
    <sheet name="16а" sheetId="5" r:id="rId5"/>
    <sheet name="порівняння" sheetId="6" r:id="rId6"/>
    <sheet name="Загальний по предметах" sheetId="7" r:id="rId7"/>
  </sheets>
  <calcPr calcId="144525"/>
</workbook>
</file>

<file path=xl/calcChain.xml><?xml version="1.0" encoding="utf-8"?>
<calcChain xmlns="http://schemas.openxmlformats.org/spreadsheetml/2006/main">
  <c r="Y34" i="3" l="1"/>
  <c r="Z34" i="3"/>
  <c r="AA7" i="6" l="1"/>
  <c r="Z7" i="6"/>
  <c r="K7" i="6"/>
  <c r="J7" i="6"/>
  <c r="Y7" i="6"/>
  <c r="X7" i="6"/>
  <c r="I7" i="6"/>
  <c r="H7" i="6"/>
  <c r="W7" i="6"/>
  <c r="V7" i="6"/>
  <c r="F7" i="6"/>
  <c r="G7" i="6"/>
  <c r="T7" i="6"/>
  <c r="U7" i="6"/>
  <c r="D7" i="6"/>
  <c r="E7" i="6"/>
  <c r="S7" i="6"/>
  <c r="C7" i="6"/>
  <c r="B7" i="6"/>
  <c r="R7" i="6"/>
  <c r="Z262" i="2"/>
  <c r="Y262" i="2"/>
  <c r="Z67" i="4" l="1"/>
  <c r="Y67" i="4"/>
  <c r="Z51" i="4"/>
  <c r="Y51" i="4"/>
  <c r="Z55" i="4"/>
  <c r="Y55" i="4"/>
  <c r="Z63" i="4"/>
  <c r="Y63" i="4"/>
  <c r="Y71" i="4"/>
  <c r="Z71" i="4"/>
  <c r="E137" i="7" l="1"/>
  <c r="D137" i="7"/>
  <c r="E133" i="7"/>
  <c r="D133" i="7"/>
  <c r="E129" i="7"/>
  <c r="D129" i="7"/>
  <c r="E117" i="7"/>
  <c r="D117" i="7"/>
  <c r="E138" i="7"/>
  <c r="D138" i="7"/>
  <c r="E134" i="7"/>
  <c r="D134" i="7"/>
  <c r="E130" i="7"/>
  <c r="D130" i="7"/>
  <c r="E118" i="7"/>
  <c r="D118" i="7"/>
  <c r="E114" i="7"/>
  <c r="D114" i="7"/>
  <c r="E113" i="7"/>
  <c r="D113" i="7"/>
  <c r="E109" i="7"/>
  <c r="D109" i="7"/>
  <c r="E110" i="7"/>
  <c r="D110" i="7"/>
  <c r="E106" i="7"/>
  <c r="D106" i="7"/>
  <c r="E105" i="7"/>
  <c r="D105" i="7"/>
  <c r="E98" i="7"/>
  <c r="D98" i="7"/>
  <c r="E97" i="7"/>
  <c r="D97" i="7"/>
  <c r="E101" i="7"/>
  <c r="D101" i="7"/>
  <c r="E95" i="7"/>
  <c r="E94" i="7"/>
  <c r="E91" i="7"/>
  <c r="D91" i="7"/>
  <c r="E90" i="7"/>
  <c r="D90" i="7"/>
  <c r="E87" i="7"/>
  <c r="D87" i="7"/>
  <c r="E86" i="7"/>
  <c r="D86" i="7"/>
  <c r="E67" i="7"/>
  <c r="D67" i="7"/>
  <c r="E63" i="7"/>
  <c r="D63" i="7"/>
  <c r="E59" i="7"/>
  <c r="D59" i="7"/>
  <c r="E51" i="7"/>
  <c r="D51" i="7"/>
  <c r="E47" i="7"/>
  <c r="D47" i="7"/>
  <c r="E43" i="7"/>
  <c r="D43" i="7"/>
  <c r="E39" i="7"/>
  <c r="D39" i="7"/>
  <c r="E35" i="7"/>
  <c r="D35" i="7"/>
  <c r="E31" i="7"/>
  <c r="D31" i="7"/>
  <c r="E27" i="7"/>
  <c r="D27" i="7"/>
  <c r="E23" i="7"/>
  <c r="D23" i="7"/>
  <c r="E19" i="7"/>
  <c r="D19" i="7"/>
  <c r="E15" i="7"/>
  <c r="D15" i="7"/>
  <c r="E11" i="7"/>
  <c r="D11" i="7"/>
  <c r="Z76" i="5"/>
  <c r="Y76" i="5"/>
  <c r="Z75" i="5"/>
  <c r="Y75" i="5"/>
  <c r="Z74" i="5"/>
  <c r="Y74" i="5"/>
  <c r="Y77" i="5"/>
  <c r="Z77" i="5"/>
  <c r="Y71" i="5"/>
  <c r="X71" i="5"/>
  <c r="X72" i="5"/>
  <c r="T71" i="5"/>
  <c r="Z71" i="5" s="1"/>
  <c r="P71" i="5"/>
  <c r="L71" i="5"/>
  <c r="G71" i="5"/>
  <c r="X59" i="5"/>
  <c r="Y14" i="5"/>
  <c r="G14" i="5"/>
  <c r="T14" i="5" s="1"/>
  <c r="Y48" i="4"/>
  <c r="G70" i="4"/>
  <c r="G66" i="4"/>
  <c r="G62" i="4"/>
  <c r="G58" i="4"/>
  <c r="G54" i="4"/>
  <c r="G50" i="4"/>
  <c r="G48" i="4"/>
  <c r="T48" i="4" s="1"/>
  <c r="G34" i="4"/>
  <c r="G30" i="4"/>
  <c r="G26" i="4"/>
  <c r="G22" i="4"/>
  <c r="Y15" i="4"/>
  <c r="G14" i="4"/>
  <c r="G12" i="4"/>
  <c r="Z84" i="3"/>
  <c r="Y84" i="3"/>
  <c r="Y79" i="3"/>
  <c r="Z80" i="3"/>
  <c r="Y80" i="3"/>
  <c r="Z79" i="3"/>
  <c r="Z71" i="3"/>
  <c r="Y71" i="3"/>
  <c r="Z67" i="3"/>
  <c r="Y67" i="3"/>
  <c r="Z66" i="3"/>
  <c r="Y66" i="3"/>
  <c r="Z61" i="3"/>
  <c r="Y61" i="3"/>
  <c r="Z30" i="3"/>
  <c r="Y30" i="3"/>
  <c r="D7" i="7"/>
  <c r="Z200" i="1"/>
  <c r="Y200" i="1"/>
  <c r="Z220" i="1"/>
  <c r="Y220" i="1"/>
  <c r="Z208" i="1"/>
  <c r="Y208" i="1"/>
  <c r="Z204" i="1"/>
  <c r="Y204" i="1"/>
  <c r="Z195" i="1"/>
  <c r="Y195" i="1"/>
  <c r="Z166" i="1"/>
  <c r="Y166" i="1"/>
  <c r="Z165" i="1"/>
  <c r="Y165" i="1"/>
  <c r="Z140" i="1"/>
  <c r="Y140" i="1"/>
  <c r="Z115" i="1"/>
  <c r="Y115" i="1"/>
  <c r="Z86" i="1"/>
  <c r="Y86" i="1"/>
  <c r="Z70" i="1"/>
  <c r="Y70" i="1"/>
  <c r="Z66" i="1"/>
  <c r="Y66" i="1"/>
  <c r="Y61" i="1"/>
  <c r="Z61" i="1"/>
  <c r="Z41" i="1"/>
  <c r="Y41" i="1"/>
  <c r="Z23" i="1"/>
  <c r="Y23" i="1"/>
  <c r="Z19" i="1"/>
  <c r="Y19" i="1"/>
  <c r="Y15" i="1"/>
  <c r="Z273" i="2"/>
  <c r="Z272" i="2"/>
  <c r="P14" i="5" l="1"/>
  <c r="X14" i="5"/>
  <c r="Z14" i="5" s="1"/>
  <c r="L14" i="5"/>
  <c r="P48" i="4"/>
  <c r="X48" i="4"/>
  <c r="Z48" i="4" s="1"/>
  <c r="L48" i="4"/>
  <c r="G207" i="2"/>
  <c r="Y207" i="2" s="1"/>
  <c r="X208" i="2"/>
  <c r="T208" i="2"/>
  <c r="P208" i="2"/>
  <c r="L208" i="2"/>
  <c r="G208" i="2"/>
  <c r="Y208" i="2" s="1"/>
  <c r="G116" i="2"/>
  <c r="G112" i="2"/>
  <c r="G83" i="2"/>
  <c r="G91" i="2"/>
  <c r="G87" i="2"/>
  <c r="G79" i="2"/>
  <c r="G75" i="2"/>
  <c r="G71" i="2"/>
  <c r="G67" i="2"/>
  <c r="G46" i="2"/>
  <c r="G42" i="2"/>
  <c r="G38" i="2"/>
  <c r="P34" i="2"/>
  <c r="G34" i="2"/>
  <c r="G30" i="2"/>
  <c r="G26" i="2"/>
  <c r="G22" i="2"/>
  <c r="Y22" i="2" s="1"/>
  <c r="P207" i="2" l="1"/>
  <c r="X207" i="2"/>
  <c r="L207" i="2"/>
  <c r="T207" i="2"/>
  <c r="Z207" i="2" s="1"/>
  <c r="Z208" i="2"/>
  <c r="G38" i="5"/>
  <c r="G16" i="5"/>
  <c r="L16" i="5" s="1"/>
  <c r="Z187" i="1"/>
  <c r="Z160" i="1"/>
  <c r="Y160" i="1"/>
  <c r="Z87" i="1"/>
  <c r="Y87" i="1"/>
  <c r="Y34" i="1" l="1"/>
  <c r="G22" i="1"/>
  <c r="G26" i="1"/>
  <c r="Z211" i="1" l="1"/>
  <c r="Z201" i="1"/>
  <c r="G63" i="2"/>
  <c r="G59" i="2"/>
  <c r="G18" i="2"/>
  <c r="G14" i="2"/>
  <c r="G12" i="2"/>
  <c r="G14" i="1" l="1"/>
  <c r="G12" i="1"/>
  <c r="Y70" i="3" l="1"/>
  <c r="X70" i="3"/>
  <c r="T70" i="3"/>
  <c r="P70" i="3"/>
  <c r="L70" i="3"/>
  <c r="G70" i="3"/>
  <c r="Y68" i="3"/>
  <c r="X68" i="3"/>
  <c r="T68" i="3"/>
  <c r="P68" i="3"/>
  <c r="L68" i="3"/>
  <c r="G68" i="3"/>
  <c r="Y57" i="3"/>
  <c r="Y58" i="3" s="1"/>
  <c r="X57" i="3"/>
  <c r="T57" i="3"/>
  <c r="P57" i="3"/>
  <c r="L57" i="3"/>
  <c r="G57" i="3"/>
  <c r="Y53" i="3"/>
  <c r="X53" i="3"/>
  <c r="T53" i="3"/>
  <c r="Z53" i="3" s="1"/>
  <c r="P53" i="3"/>
  <c r="L53" i="3"/>
  <c r="G53" i="3"/>
  <c r="Y49" i="3"/>
  <c r="X49" i="3"/>
  <c r="T49" i="3"/>
  <c r="P49" i="3"/>
  <c r="L49" i="3"/>
  <c r="G49" i="3"/>
  <c r="Y45" i="3"/>
  <c r="X45" i="3"/>
  <c r="T45" i="3"/>
  <c r="Z45" i="3" s="1"/>
  <c r="P45" i="3"/>
  <c r="L45" i="3"/>
  <c r="G45" i="3"/>
  <c r="Y37" i="3"/>
  <c r="Y38" i="3" s="1"/>
  <c r="X37" i="3"/>
  <c r="T37" i="3"/>
  <c r="P37" i="3"/>
  <c r="L37" i="3"/>
  <c r="G37" i="3"/>
  <c r="Y41" i="3"/>
  <c r="Y42" i="3" s="1"/>
  <c r="X41" i="3"/>
  <c r="T41" i="3"/>
  <c r="Z41" i="3" s="1"/>
  <c r="Z42" i="3" s="1"/>
  <c r="P41" i="3"/>
  <c r="L41" i="3"/>
  <c r="G41" i="3"/>
  <c r="X225" i="1"/>
  <c r="T225" i="1"/>
  <c r="Z225" i="1" s="1"/>
  <c r="Z226" i="1" s="1"/>
  <c r="P225" i="1"/>
  <c r="L225" i="1"/>
  <c r="G225" i="1"/>
  <c r="Y225" i="1" s="1"/>
  <c r="Y221" i="1"/>
  <c r="X214" i="1"/>
  <c r="T214" i="1"/>
  <c r="P214" i="1"/>
  <c r="L214" i="1"/>
  <c r="G214" i="1"/>
  <c r="Y214" i="1" s="1"/>
  <c r="Y215" i="1" s="1"/>
  <c r="X207" i="1"/>
  <c r="T207" i="1"/>
  <c r="P207" i="1"/>
  <c r="G207" i="1"/>
  <c r="Y207" i="1" s="1"/>
  <c r="L207" i="1"/>
  <c r="X203" i="1"/>
  <c r="T203" i="1"/>
  <c r="Z203" i="1" s="1"/>
  <c r="P203" i="1"/>
  <c r="L203" i="1"/>
  <c r="G203" i="1"/>
  <c r="Y203" i="1" s="1"/>
  <c r="X201" i="1"/>
  <c r="T201" i="1"/>
  <c r="P201" i="1"/>
  <c r="L201" i="1"/>
  <c r="G201" i="1"/>
  <c r="Y201" i="1" s="1"/>
  <c r="X199" i="1"/>
  <c r="T199" i="1"/>
  <c r="P199" i="1"/>
  <c r="L199" i="1"/>
  <c r="G199" i="1"/>
  <c r="Y199" i="1" s="1"/>
  <c r="X186" i="1"/>
  <c r="T186" i="1"/>
  <c r="P186" i="1"/>
  <c r="L186" i="1"/>
  <c r="G186" i="1"/>
  <c r="Y186" i="1" s="1"/>
  <c r="Y187" i="1" s="1"/>
  <c r="X182" i="1"/>
  <c r="T182" i="1"/>
  <c r="Z182" i="1" s="1"/>
  <c r="Z183" i="1" s="1"/>
  <c r="P182" i="1"/>
  <c r="L182" i="1"/>
  <c r="G182" i="1"/>
  <c r="Y182" i="1" s="1"/>
  <c r="Y183" i="1" s="1"/>
  <c r="X178" i="1"/>
  <c r="T178" i="1"/>
  <c r="P178" i="1"/>
  <c r="L178" i="1"/>
  <c r="G178" i="1"/>
  <c r="Y178" i="1" s="1"/>
  <c r="Y179" i="1" s="1"/>
  <c r="T174" i="1"/>
  <c r="P174" i="1"/>
  <c r="L174" i="1"/>
  <c r="G174" i="1"/>
  <c r="Y174" i="1" s="1"/>
  <c r="Y175" i="1" s="1"/>
  <c r="X174" i="1"/>
  <c r="X172" i="1"/>
  <c r="T172" i="1"/>
  <c r="P172" i="1"/>
  <c r="L172" i="1"/>
  <c r="G172" i="1"/>
  <c r="Y172" i="1" s="1"/>
  <c r="X170" i="1"/>
  <c r="T170" i="1"/>
  <c r="P170" i="1"/>
  <c r="L170" i="1"/>
  <c r="G170" i="1"/>
  <c r="Y170" i="1" s="1"/>
  <c r="Y171" i="1" s="1"/>
  <c r="X156" i="1"/>
  <c r="P156" i="1"/>
  <c r="L156" i="1"/>
  <c r="G156" i="1"/>
  <c r="Y156" i="1" s="1"/>
  <c r="X152" i="1"/>
  <c r="P152" i="1"/>
  <c r="L152" i="1"/>
  <c r="G152" i="1"/>
  <c r="Y152" i="1" s="1"/>
  <c r="Y153" i="1" s="1"/>
  <c r="P148" i="1"/>
  <c r="G148" i="1"/>
  <c r="L148" i="1"/>
  <c r="X148" i="1"/>
  <c r="X144" i="1"/>
  <c r="T144" i="1"/>
  <c r="P144" i="1"/>
  <c r="L144" i="1"/>
  <c r="G144" i="1"/>
  <c r="Y144" i="1" s="1"/>
  <c r="Y145" i="1" s="1"/>
  <c r="X142" i="1"/>
  <c r="T142" i="1"/>
  <c r="P142" i="1"/>
  <c r="L142" i="1"/>
  <c r="G142" i="1"/>
  <c r="Y142" i="1" s="1"/>
  <c r="X131" i="1"/>
  <c r="T131" i="1"/>
  <c r="P131" i="1"/>
  <c r="L131" i="1"/>
  <c r="G131" i="1"/>
  <c r="Y131" i="1" s="1"/>
  <c r="Y132" i="1" s="1"/>
  <c r="Y127" i="1"/>
  <c r="Y128" i="1" s="1"/>
  <c r="X127" i="1"/>
  <c r="T127" i="1"/>
  <c r="Z127" i="1" s="1"/>
  <c r="Z128" i="1" s="1"/>
  <c r="P127" i="1"/>
  <c r="L127" i="1"/>
  <c r="G127" i="1"/>
  <c r="T123" i="1"/>
  <c r="P123" i="1"/>
  <c r="L123" i="1"/>
  <c r="G123" i="1"/>
  <c r="Y123" i="1" s="1"/>
  <c r="Y124" i="1" s="1"/>
  <c r="X123" i="1"/>
  <c r="X119" i="1"/>
  <c r="T119" i="1"/>
  <c r="P119" i="1"/>
  <c r="L119" i="1"/>
  <c r="G119" i="1"/>
  <c r="Y119" i="1" s="1"/>
  <c r="Y120" i="1" s="1"/>
  <c r="X117" i="1"/>
  <c r="T117" i="1"/>
  <c r="P117" i="1"/>
  <c r="L117" i="1"/>
  <c r="G117" i="1"/>
  <c r="Y117" i="1" s="1"/>
  <c r="T106" i="1"/>
  <c r="P106" i="1"/>
  <c r="L106" i="1"/>
  <c r="G106" i="1"/>
  <c r="X106" i="1" s="1"/>
  <c r="T102" i="1"/>
  <c r="P102" i="1"/>
  <c r="L102" i="1"/>
  <c r="G102" i="1"/>
  <c r="X102" i="1" s="1"/>
  <c r="T98" i="1"/>
  <c r="P98" i="1"/>
  <c r="L98" i="1"/>
  <c r="G98" i="1"/>
  <c r="X98" i="1" s="1"/>
  <c r="T94" i="1"/>
  <c r="P94" i="1"/>
  <c r="L94" i="1"/>
  <c r="G94" i="1"/>
  <c r="Y94" i="1" s="1"/>
  <c r="Y95" i="1" s="1"/>
  <c r="Y90" i="1"/>
  <c r="Y91" i="1" s="1"/>
  <c r="X90" i="1"/>
  <c r="T90" i="1"/>
  <c r="Z90" i="1" s="1"/>
  <c r="Z91" i="1" s="1"/>
  <c r="P90" i="1"/>
  <c r="L90" i="1"/>
  <c r="G90" i="1"/>
  <c r="X88" i="1"/>
  <c r="Z88" i="1" s="1"/>
  <c r="T88" i="1"/>
  <c r="P88" i="1"/>
  <c r="L88" i="1"/>
  <c r="G88" i="1"/>
  <c r="Y88" i="1" s="1"/>
  <c r="X77" i="1"/>
  <c r="T77" i="1"/>
  <c r="P77" i="1"/>
  <c r="L77" i="1"/>
  <c r="G77" i="1"/>
  <c r="Y77" i="1" s="1"/>
  <c r="Y78" i="1" s="1"/>
  <c r="X73" i="1"/>
  <c r="T73" i="1"/>
  <c r="P73" i="1"/>
  <c r="L73" i="1"/>
  <c r="G73" i="1"/>
  <c r="Y73" i="1" s="1"/>
  <c r="Y74" i="1" s="1"/>
  <c r="X65" i="1"/>
  <c r="T65" i="1"/>
  <c r="Z65" i="1" s="1"/>
  <c r="P65" i="1"/>
  <c r="L65" i="1"/>
  <c r="G65" i="1"/>
  <c r="Y65" i="1" s="1"/>
  <c r="X69" i="1"/>
  <c r="Z69" i="1" s="1"/>
  <c r="T69" i="1"/>
  <c r="P69" i="1"/>
  <c r="L69" i="1"/>
  <c r="G69" i="1"/>
  <c r="Y69" i="1" s="1"/>
  <c r="X63" i="1"/>
  <c r="T63" i="1"/>
  <c r="P63" i="1"/>
  <c r="L63" i="1"/>
  <c r="G63" i="1"/>
  <c r="Y63" i="1" s="1"/>
  <c r="G37" i="1"/>
  <c r="P37" i="1" s="1"/>
  <c r="Y52" i="1"/>
  <c r="Y53" i="1" s="1"/>
  <c r="X52" i="1"/>
  <c r="T52" i="1"/>
  <c r="Z52" i="1" s="1"/>
  <c r="Z53" i="1" s="1"/>
  <c r="P52" i="1"/>
  <c r="L52" i="1"/>
  <c r="G52" i="1"/>
  <c r="X48" i="1"/>
  <c r="T48" i="1"/>
  <c r="P48" i="1"/>
  <c r="L48" i="1"/>
  <c r="G48" i="1"/>
  <c r="Y48" i="1" s="1"/>
  <c r="Y49" i="1" s="1"/>
  <c r="X44" i="1"/>
  <c r="T44" i="1"/>
  <c r="P44" i="1"/>
  <c r="L44" i="1"/>
  <c r="G44" i="1"/>
  <c r="Y44" i="1" s="1"/>
  <c r="Y45" i="1" s="1"/>
  <c r="X40" i="1"/>
  <c r="T40" i="1"/>
  <c r="P40" i="1"/>
  <c r="L40" i="1"/>
  <c r="Z70" i="3" l="1"/>
  <c r="Z37" i="3"/>
  <c r="Z38" i="3" s="1"/>
  <c r="Z49" i="3"/>
  <c r="Z57" i="3"/>
  <c r="Z58" i="3" s="1"/>
  <c r="Z68" i="3"/>
  <c r="Y226" i="1"/>
  <c r="Y229" i="1"/>
  <c r="Y230" i="1" s="1"/>
  <c r="Z214" i="1"/>
  <c r="Z215" i="1" s="1"/>
  <c r="Z178" i="1"/>
  <c r="Z179" i="1" s="1"/>
  <c r="Z172" i="1"/>
  <c r="Y157" i="1"/>
  <c r="Y148" i="1"/>
  <c r="Y149" i="1" s="1"/>
  <c r="T148" i="1"/>
  <c r="Y106" i="1"/>
  <c r="Y107" i="1" s="1"/>
  <c r="Z102" i="1"/>
  <c r="Z103" i="1" s="1"/>
  <c r="Z48" i="1"/>
  <c r="Z49" i="1" s="1"/>
  <c r="Y211" i="1"/>
  <c r="Z40" i="1"/>
  <c r="Z44" i="1"/>
  <c r="Z45" i="1" s="1"/>
  <c r="Z63" i="1"/>
  <c r="Z73" i="1"/>
  <c r="Z74" i="1" s="1"/>
  <c r="Z77" i="1"/>
  <c r="Z78" i="1" s="1"/>
  <c r="Y98" i="1"/>
  <c r="Y99" i="1" s="1"/>
  <c r="Z106" i="1"/>
  <c r="Z107" i="1" s="1"/>
  <c r="Z117" i="1"/>
  <c r="Z119" i="1"/>
  <c r="Z120" i="1" s="1"/>
  <c r="Z131" i="1"/>
  <c r="Z132" i="1" s="1"/>
  <c r="Z142" i="1"/>
  <c r="Z144" i="1"/>
  <c r="Z145" i="1" s="1"/>
  <c r="T152" i="1"/>
  <c r="Z152" i="1" s="1"/>
  <c r="Z153" i="1" s="1"/>
  <c r="Z170" i="1"/>
  <c r="Z171" i="1" s="1"/>
  <c r="Z174" i="1"/>
  <c r="Z175" i="1" s="1"/>
  <c r="Z186" i="1"/>
  <c r="Z199" i="1"/>
  <c r="Z207" i="1"/>
  <c r="Z123" i="1"/>
  <c r="Z124" i="1" s="1"/>
  <c r="Z148" i="1"/>
  <c r="Z149" i="1" s="1"/>
  <c r="Z98" i="1"/>
  <c r="Z99" i="1" s="1"/>
  <c r="X37" i="1"/>
  <c r="X94" i="1"/>
  <c r="Z94" i="1" s="1"/>
  <c r="Z95" i="1" s="1"/>
  <c r="L37" i="1"/>
  <c r="T37" i="1"/>
  <c r="Y37" i="1"/>
  <c r="Y102" i="1"/>
  <c r="Y103" i="1" s="1"/>
  <c r="T156" i="1"/>
  <c r="Z156" i="1" s="1"/>
  <c r="Y35" i="3"/>
  <c r="X35" i="3"/>
  <c r="T35" i="3"/>
  <c r="P35" i="3"/>
  <c r="L35" i="3"/>
  <c r="G35" i="3"/>
  <c r="X26" i="3"/>
  <c r="T26" i="3"/>
  <c r="P26" i="3"/>
  <c r="L26" i="3"/>
  <c r="G26" i="3"/>
  <c r="Y26" i="3" s="1"/>
  <c r="X22" i="3"/>
  <c r="T22" i="3"/>
  <c r="P22" i="3"/>
  <c r="L22" i="3"/>
  <c r="G22" i="3"/>
  <c r="Y22" i="3" s="1"/>
  <c r="X18" i="3"/>
  <c r="T18" i="3"/>
  <c r="P18" i="3"/>
  <c r="L18" i="3"/>
  <c r="G18" i="3"/>
  <c r="Y18" i="3" s="1"/>
  <c r="X14" i="3"/>
  <c r="T14" i="3"/>
  <c r="P14" i="3"/>
  <c r="L14" i="3"/>
  <c r="G14" i="3"/>
  <c r="Y14" i="3" s="1"/>
  <c r="X12" i="3"/>
  <c r="T12" i="3"/>
  <c r="P12" i="3"/>
  <c r="L12" i="3"/>
  <c r="G12" i="3"/>
  <c r="Y12" i="3" s="1"/>
  <c r="Y73" i="5"/>
  <c r="X73" i="5"/>
  <c r="T73" i="5"/>
  <c r="P73" i="5"/>
  <c r="L73" i="5"/>
  <c r="G73" i="5"/>
  <c r="Y59" i="5"/>
  <c r="G59" i="5"/>
  <c r="L59" i="5"/>
  <c r="P59" i="5"/>
  <c r="T59" i="5"/>
  <c r="Z59" i="5" s="1"/>
  <c r="Y55" i="5"/>
  <c r="X55" i="5"/>
  <c r="T55" i="5"/>
  <c r="P55" i="5"/>
  <c r="L55" i="5"/>
  <c r="G55" i="5"/>
  <c r="Y53" i="5"/>
  <c r="X53" i="5"/>
  <c r="Z53" i="5" s="1"/>
  <c r="T53" i="5"/>
  <c r="P53" i="5"/>
  <c r="L53" i="5"/>
  <c r="G53" i="5"/>
  <c r="Y42" i="5"/>
  <c r="X42" i="5"/>
  <c r="T42" i="5"/>
  <c r="P42" i="5"/>
  <c r="G42" i="5"/>
  <c r="L42" i="5"/>
  <c r="Y38" i="5"/>
  <c r="X38" i="5"/>
  <c r="T38" i="5"/>
  <c r="Z38" i="5" s="1"/>
  <c r="P38" i="5"/>
  <c r="L38" i="5"/>
  <c r="Y36" i="5"/>
  <c r="X36" i="5"/>
  <c r="T36" i="5"/>
  <c r="P36" i="5"/>
  <c r="L36" i="5"/>
  <c r="G36" i="5"/>
  <c r="Y70" i="4"/>
  <c r="X70" i="4"/>
  <c r="T70" i="4"/>
  <c r="P70" i="4"/>
  <c r="L70" i="4"/>
  <c r="Y66" i="4"/>
  <c r="X66" i="4"/>
  <c r="Z66" i="4" s="1"/>
  <c r="T66" i="4"/>
  <c r="P66" i="4"/>
  <c r="L66" i="4"/>
  <c r="Y62" i="4"/>
  <c r="X62" i="4"/>
  <c r="T62" i="4"/>
  <c r="P62" i="4"/>
  <c r="L62" i="4"/>
  <c r="Y58" i="4"/>
  <c r="Y59" i="4" s="1"/>
  <c r="X58" i="4"/>
  <c r="Z58" i="4" s="1"/>
  <c r="Z59" i="4" s="1"/>
  <c r="T58" i="4"/>
  <c r="P58" i="4"/>
  <c r="L58" i="4"/>
  <c r="Y54" i="4"/>
  <c r="X54" i="4"/>
  <c r="T54" i="4"/>
  <c r="P54" i="4"/>
  <c r="L54" i="4"/>
  <c r="Y50" i="4"/>
  <c r="X50" i="4"/>
  <c r="Z50" i="4" s="1"/>
  <c r="T50" i="4"/>
  <c r="P50" i="4"/>
  <c r="L50" i="4"/>
  <c r="Y34" i="4"/>
  <c r="X34" i="4"/>
  <c r="T34" i="4"/>
  <c r="Z34" i="4" s="1"/>
  <c r="P34" i="4"/>
  <c r="L34" i="4"/>
  <c r="Y30" i="4"/>
  <c r="X30" i="4"/>
  <c r="T30" i="4"/>
  <c r="P30" i="4"/>
  <c r="L30" i="4"/>
  <c r="Y26" i="4"/>
  <c r="X26" i="4"/>
  <c r="T26" i="4"/>
  <c r="Z26" i="4" s="1"/>
  <c r="P26" i="4"/>
  <c r="L26" i="4"/>
  <c r="Y22" i="4"/>
  <c r="X22" i="4"/>
  <c r="T22" i="4"/>
  <c r="P22" i="4"/>
  <c r="L22" i="4"/>
  <c r="Y18" i="4"/>
  <c r="X18" i="4"/>
  <c r="T18" i="4"/>
  <c r="Z18" i="4" s="1"/>
  <c r="P18" i="4"/>
  <c r="G18" i="4"/>
  <c r="L18" i="4"/>
  <c r="Y14" i="4"/>
  <c r="X14" i="4"/>
  <c r="T14" i="4"/>
  <c r="P14" i="4"/>
  <c r="L14" i="4"/>
  <c r="Y12" i="4"/>
  <c r="X12" i="4"/>
  <c r="T12" i="4"/>
  <c r="P12" i="4"/>
  <c r="L12" i="4"/>
  <c r="Y16" i="5"/>
  <c r="Y25" i="5" s="1"/>
  <c r="D125" i="7" s="1"/>
  <c r="D126" i="7" s="1"/>
  <c r="X16" i="5"/>
  <c r="T16" i="5"/>
  <c r="P16" i="5"/>
  <c r="Y79" i="4" l="1"/>
  <c r="D121" i="7" s="1"/>
  <c r="D122" i="7" s="1"/>
  <c r="Z73" i="5"/>
  <c r="Z36" i="5"/>
  <c r="Z55" i="5"/>
  <c r="Y69" i="5"/>
  <c r="Z42" i="5"/>
  <c r="Y51" i="5"/>
  <c r="Z16" i="5"/>
  <c r="Z62" i="4"/>
  <c r="Z70" i="4"/>
  <c r="Y43" i="4"/>
  <c r="Z12" i="4"/>
  <c r="Z54" i="4"/>
  <c r="Z14" i="3"/>
  <c r="Z18" i="3"/>
  <c r="Y33" i="3"/>
  <c r="Z35" i="3"/>
  <c r="Z26" i="3"/>
  <c r="Z22" i="3"/>
  <c r="Z12" i="3"/>
  <c r="Z157" i="1"/>
  <c r="Z37" i="1"/>
  <c r="Z221" i="1"/>
  <c r="Z14" i="4"/>
  <c r="Z22" i="4"/>
  <c r="Z30" i="4"/>
  <c r="X279" i="2"/>
  <c r="T279" i="2"/>
  <c r="P279" i="2"/>
  <c r="L279" i="2"/>
  <c r="G279" i="2"/>
  <c r="Y279" i="2" s="1"/>
  <c r="X267" i="2"/>
  <c r="T267" i="2"/>
  <c r="P267" i="2"/>
  <c r="L267" i="2"/>
  <c r="G267" i="2"/>
  <c r="Y267" i="2" s="1"/>
  <c r="Y272" i="2" s="1"/>
  <c r="X264" i="2"/>
  <c r="T264" i="2"/>
  <c r="P264" i="2"/>
  <c r="L264" i="2"/>
  <c r="G264" i="2"/>
  <c r="Y264" i="2" s="1"/>
  <c r="X252" i="2"/>
  <c r="T252" i="2"/>
  <c r="P252" i="2"/>
  <c r="L252" i="2"/>
  <c r="G252" i="2"/>
  <c r="Y252" i="2" s="1"/>
  <c r="Y248" i="2"/>
  <c r="X248" i="2"/>
  <c r="T248" i="2"/>
  <c r="Z248" i="2" s="1"/>
  <c r="P248" i="2"/>
  <c r="L248" i="2"/>
  <c r="G248" i="2"/>
  <c r="X244" i="2"/>
  <c r="Z244" i="2" s="1"/>
  <c r="T244" i="2"/>
  <c r="P244" i="2"/>
  <c r="L244" i="2"/>
  <c r="G244" i="2"/>
  <c r="Y244" i="2" s="1"/>
  <c r="X240" i="2"/>
  <c r="T240" i="2"/>
  <c r="P240" i="2"/>
  <c r="L240" i="2"/>
  <c r="G240" i="2"/>
  <c r="Y240" i="2" s="1"/>
  <c r="X236" i="2"/>
  <c r="T236" i="2"/>
  <c r="P236" i="2"/>
  <c r="L236" i="2"/>
  <c r="G236" i="2"/>
  <c r="Y236" i="2" s="1"/>
  <c r="X234" i="2"/>
  <c r="T234" i="2"/>
  <c r="P234" i="2"/>
  <c r="L234" i="2"/>
  <c r="G234" i="2"/>
  <c r="Y234" i="2" s="1"/>
  <c r="X223" i="2"/>
  <c r="T223" i="2"/>
  <c r="P223" i="2"/>
  <c r="L223" i="2"/>
  <c r="G223" i="2"/>
  <c r="Y223" i="2" s="1"/>
  <c r="Y232" i="2" s="1"/>
  <c r="X219" i="2"/>
  <c r="T219" i="2"/>
  <c r="P219" i="2"/>
  <c r="L219" i="2"/>
  <c r="G219" i="2"/>
  <c r="Y219" i="2" s="1"/>
  <c r="X215" i="2"/>
  <c r="T215" i="2"/>
  <c r="P215" i="2"/>
  <c r="G215" i="2"/>
  <c r="Y215" i="2" s="1"/>
  <c r="L215" i="2"/>
  <c r="X211" i="2"/>
  <c r="T211" i="2"/>
  <c r="P211" i="2"/>
  <c r="L211" i="2"/>
  <c r="G211" i="2"/>
  <c r="Y211" i="2" s="1"/>
  <c r="X194" i="2"/>
  <c r="T194" i="2"/>
  <c r="P194" i="2"/>
  <c r="L194" i="2"/>
  <c r="G194" i="2"/>
  <c r="Y194" i="2" s="1"/>
  <c r="X190" i="2"/>
  <c r="T190" i="2"/>
  <c r="P190" i="2"/>
  <c r="L190" i="2"/>
  <c r="G190" i="2"/>
  <c r="Y190" i="2" s="1"/>
  <c r="X186" i="2"/>
  <c r="T186" i="2"/>
  <c r="P186" i="2"/>
  <c r="L186" i="2"/>
  <c r="G186" i="2"/>
  <c r="Y186" i="2" s="1"/>
  <c r="X182" i="2"/>
  <c r="T182" i="2"/>
  <c r="P182" i="2"/>
  <c r="L182" i="2"/>
  <c r="G182" i="2"/>
  <c r="Y182" i="2" s="1"/>
  <c r="X178" i="2"/>
  <c r="T178" i="2"/>
  <c r="P178" i="2"/>
  <c r="L178" i="2"/>
  <c r="G178" i="2"/>
  <c r="Y178" i="2" s="1"/>
  <c r="X174" i="2"/>
  <c r="T174" i="2"/>
  <c r="P174" i="2"/>
  <c r="L174" i="2"/>
  <c r="G174" i="2"/>
  <c r="Y174" i="2" s="1"/>
  <c r="X170" i="2"/>
  <c r="T170" i="2"/>
  <c r="P170" i="2"/>
  <c r="G170" i="2"/>
  <c r="Y170" i="2" s="1"/>
  <c r="L170" i="2"/>
  <c r="X166" i="2"/>
  <c r="T166" i="2"/>
  <c r="P166" i="2"/>
  <c r="L166" i="2"/>
  <c r="G166" i="2"/>
  <c r="Y166" i="2" s="1"/>
  <c r="X162" i="2"/>
  <c r="T162" i="2"/>
  <c r="P162" i="2"/>
  <c r="L162" i="2"/>
  <c r="G162" i="2"/>
  <c r="Y162" i="2" s="1"/>
  <c r="X160" i="2"/>
  <c r="T160" i="2"/>
  <c r="P160" i="2"/>
  <c r="L160" i="2"/>
  <c r="G160" i="2"/>
  <c r="Y160" i="2" s="1"/>
  <c r="X149" i="2"/>
  <c r="T149" i="2"/>
  <c r="P149" i="2"/>
  <c r="L149" i="2"/>
  <c r="G149" i="2"/>
  <c r="Y149" i="2" s="1"/>
  <c r="X145" i="2"/>
  <c r="T145" i="2"/>
  <c r="P145" i="2"/>
  <c r="L145" i="2"/>
  <c r="G145" i="2"/>
  <c r="Y145" i="2" s="1"/>
  <c r="X141" i="2"/>
  <c r="T141" i="2"/>
  <c r="P141" i="2"/>
  <c r="L141" i="2"/>
  <c r="G141" i="2"/>
  <c r="Y141" i="2" s="1"/>
  <c r="X137" i="2"/>
  <c r="T137" i="2"/>
  <c r="P137" i="2"/>
  <c r="L137" i="2"/>
  <c r="G137" i="2"/>
  <c r="Y137" i="2" s="1"/>
  <c r="X133" i="2"/>
  <c r="T133" i="2"/>
  <c r="P133" i="2"/>
  <c r="L133" i="2"/>
  <c r="G133" i="2"/>
  <c r="Y133" i="2" s="1"/>
  <c r="X129" i="2"/>
  <c r="T129" i="2"/>
  <c r="P129" i="2"/>
  <c r="L129" i="2"/>
  <c r="G129" i="2"/>
  <c r="Y129" i="2" s="1"/>
  <c r="X127" i="2"/>
  <c r="T127" i="2"/>
  <c r="P127" i="2"/>
  <c r="L127" i="2"/>
  <c r="G127" i="2"/>
  <c r="Y127" i="2" s="1"/>
  <c r="Y116" i="2"/>
  <c r="X116" i="2"/>
  <c r="T116" i="2"/>
  <c r="P116" i="2"/>
  <c r="L116" i="2"/>
  <c r="Y112" i="2"/>
  <c r="X112" i="2"/>
  <c r="T112" i="2"/>
  <c r="P112" i="2"/>
  <c r="L112" i="2"/>
  <c r="X108" i="2"/>
  <c r="T108" i="2"/>
  <c r="P108" i="2"/>
  <c r="L108" i="2"/>
  <c r="G108" i="2"/>
  <c r="Y108" i="2" s="1"/>
  <c r="X104" i="2"/>
  <c r="T104" i="2"/>
  <c r="P104" i="2"/>
  <c r="L104" i="2"/>
  <c r="G104" i="2"/>
  <c r="Y104" i="2" s="1"/>
  <c r="X102" i="2"/>
  <c r="T102" i="2"/>
  <c r="P102" i="2"/>
  <c r="L102" i="2"/>
  <c r="G102" i="2"/>
  <c r="Y102" i="2" s="1"/>
  <c r="Y91" i="2"/>
  <c r="X91" i="2"/>
  <c r="T91" i="2"/>
  <c r="P91" i="2"/>
  <c r="L91" i="2"/>
  <c r="Y87" i="2"/>
  <c r="X87" i="2"/>
  <c r="T87" i="2"/>
  <c r="P87" i="2"/>
  <c r="L87" i="2"/>
  <c r="Y83" i="2"/>
  <c r="X83" i="2"/>
  <c r="T83" i="2"/>
  <c r="P83" i="2"/>
  <c r="L83" i="2"/>
  <c r="Y79" i="2"/>
  <c r="X79" i="2"/>
  <c r="T79" i="2"/>
  <c r="P79" i="2"/>
  <c r="L79" i="2"/>
  <c r="Y75" i="2"/>
  <c r="X75" i="2"/>
  <c r="T75" i="2"/>
  <c r="P75" i="2"/>
  <c r="L75" i="2"/>
  <c r="Y71" i="2"/>
  <c r="X71" i="2"/>
  <c r="T71" i="2"/>
  <c r="P71" i="2"/>
  <c r="L71" i="2"/>
  <c r="Y67" i="2"/>
  <c r="X67" i="2"/>
  <c r="T67" i="2"/>
  <c r="P67" i="2"/>
  <c r="L67" i="2"/>
  <c r="Y63" i="2"/>
  <c r="X63" i="2"/>
  <c r="T63" i="2"/>
  <c r="P63" i="2"/>
  <c r="L63" i="2"/>
  <c r="Y59" i="2"/>
  <c r="X59" i="2"/>
  <c r="T59" i="2"/>
  <c r="P59" i="2"/>
  <c r="L59" i="2"/>
  <c r="X57" i="2"/>
  <c r="T57" i="2"/>
  <c r="P57" i="2"/>
  <c r="L57" i="2"/>
  <c r="G57" i="2"/>
  <c r="Y57" i="2" s="1"/>
  <c r="Y46" i="2"/>
  <c r="X46" i="2"/>
  <c r="T46" i="2"/>
  <c r="P46" i="2"/>
  <c r="L46" i="2"/>
  <c r="Y42" i="2"/>
  <c r="X42" i="2"/>
  <c r="T42" i="2"/>
  <c r="P42" i="2"/>
  <c r="L42" i="2"/>
  <c r="Y38" i="2"/>
  <c r="X38" i="2"/>
  <c r="T38" i="2"/>
  <c r="P38" i="2"/>
  <c r="L38" i="2"/>
  <c r="Y34" i="2"/>
  <c r="X34" i="2"/>
  <c r="T34" i="2"/>
  <c r="L34" i="2"/>
  <c r="Y30" i="2"/>
  <c r="X30" i="2"/>
  <c r="T30" i="2"/>
  <c r="P30" i="2"/>
  <c r="L30" i="2"/>
  <c r="Y26" i="2"/>
  <c r="X26" i="2"/>
  <c r="T26" i="2"/>
  <c r="P26" i="2"/>
  <c r="L26" i="2"/>
  <c r="X22" i="2"/>
  <c r="T22" i="2"/>
  <c r="P22" i="2"/>
  <c r="L22" i="2"/>
  <c r="Y18" i="2"/>
  <c r="X18" i="2"/>
  <c r="T18" i="2"/>
  <c r="P18" i="2"/>
  <c r="L18" i="2"/>
  <c r="Y14" i="2"/>
  <c r="X14" i="2"/>
  <c r="T14" i="2"/>
  <c r="P14" i="2"/>
  <c r="L14" i="2"/>
  <c r="Y12" i="2"/>
  <c r="X12" i="2"/>
  <c r="T12" i="2"/>
  <c r="P12" i="2"/>
  <c r="L12" i="2"/>
  <c r="X25" i="1"/>
  <c r="T25" i="1"/>
  <c r="P25" i="1"/>
  <c r="L25" i="1"/>
  <c r="G25" i="1"/>
  <c r="Y25" i="1" s="1"/>
  <c r="X21" i="1"/>
  <c r="Z21" i="1" s="1"/>
  <c r="T21" i="1"/>
  <c r="P21" i="1"/>
  <c r="L21" i="1"/>
  <c r="G21" i="1"/>
  <c r="Y21" i="1" s="1"/>
  <c r="X17" i="1"/>
  <c r="T17" i="1"/>
  <c r="P17" i="1"/>
  <c r="L17" i="1"/>
  <c r="G17" i="1"/>
  <c r="Y17" i="1" s="1"/>
  <c r="Y14" i="1"/>
  <c r="X14" i="1"/>
  <c r="T14" i="1"/>
  <c r="P14" i="1"/>
  <c r="L14" i="1"/>
  <c r="Y12" i="1"/>
  <c r="X12" i="1"/>
  <c r="T12" i="1"/>
  <c r="P12" i="1"/>
  <c r="L12" i="1"/>
  <c r="Z79" i="4" l="1"/>
  <c r="Z80" i="4" s="1"/>
  <c r="Y83" i="4"/>
  <c r="Y84" i="4" s="1"/>
  <c r="Y80" i="4"/>
  <c r="Y273" i="2"/>
  <c r="D94" i="7"/>
  <c r="D95" i="7" s="1"/>
  <c r="Z25" i="5"/>
  <c r="E125" i="7" s="1"/>
  <c r="E126" i="7" s="1"/>
  <c r="Z69" i="5"/>
  <c r="Z51" i="5"/>
  <c r="Z43" i="4"/>
  <c r="Z33" i="3"/>
  <c r="Y125" i="2"/>
  <c r="Y55" i="2"/>
  <c r="Y100" i="2"/>
  <c r="Y158" i="2"/>
  <c r="Y203" i="2"/>
  <c r="Y261" i="2"/>
  <c r="Z186" i="2"/>
  <c r="Z211" i="2"/>
  <c r="Z279" i="2"/>
  <c r="Y109" i="2"/>
  <c r="Z149" i="2"/>
  <c r="Z160" i="2"/>
  <c r="Z234" i="2"/>
  <c r="Z267" i="2"/>
  <c r="Z223" i="2"/>
  <c r="Z182" i="2"/>
  <c r="Z145" i="2"/>
  <c r="Y64" i="2"/>
  <c r="Y19" i="2"/>
  <c r="Z14" i="1"/>
  <c r="Z12" i="1"/>
  <c r="Z17" i="1"/>
  <c r="Z25" i="1"/>
  <c r="Z14" i="2"/>
  <c r="Z22" i="2"/>
  <c r="Z30" i="2"/>
  <c r="Z38" i="2"/>
  <c r="Z46" i="2"/>
  <c r="Z108" i="2"/>
  <c r="Z112" i="2"/>
  <c r="Z116" i="2"/>
  <c r="Z127" i="2"/>
  <c r="Z129" i="2"/>
  <c r="Z133" i="2"/>
  <c r="Z166" i="2"/>
  <c r="Z170" i="2"/>
  <c r="Z174" i="2"/>
  <c r="Z178" i="2"/>
  <c r="Z190" i="2"/>
  <c r="Z194" i="2"/>
  <c r="Z203" i="2" s="1"/>
  <c r="Z215" i="2"/>
  <c r="Z219" i="2"/>
  <c r="Z236" i="2"/>
  <c r="Z240" i="2"/>
  <c r="Z252" i="2"/>
  <c r="Z264" i="2"/>
  <c r="Z12" i="2"/>
  <c r="Z59" i="2"/>
  <c r="Z67" i="2"/>
  <c r="Z75" i="2"/>
  <c r="Z83" i="2"/>
  <c r="Z91" i="2"/>
  <c r="Z137" i="2"/>
  <c r="Z141" i="2"/>
  <c r="Z162" i="2"/>
  <c r="Z18" i="2"/>
  <c r="Z26" i="2"/>
  <c r="Z34" i="2"/>
  <c r="Z42" i="2"/>
  <c r="Z57" i="2"/>
  <c r="Z63" i="2"/>
  <c r="Z71" i="2"/>
  <c r="Z79" i="2"/>
  <c r="Z87" i="2"/>
  <c r="Z102" i="2"/>
  <c r="Z104" i="2"/>
  <c r="E121" i="7" l="1"/>
  <c r="E122" i="7" s="1"/>
  <c r="Z83" i="4"/>
  <c r="Z84" i="4" s="1"/>
  <c r="Y282" i="2"/>
  <c r="D55" i="7"/>
  <c r="Z15" i="1"/>
  <c r="Z35" i="1"/>
  <c r="E7" i="7" s="1"/>
  <c r="Z100" i="2"/>
  <c r="Z55" i="2"/>
  <c r="Z125" i="2"/>
  <c r="Z232" i="2"/>
  <c r="Z158" i="2"/>
  <c r="Z261" i="2"/>
  <c r="Z109" i="2"/>
  <c r="Z64" i="2"/>
  <c r="Z19" i="2"/>
  <c r="Z54" i="2"/>
  <c r="E55" i="7" l="1"/>
  <c r="Z282" i="2"/>
  <c r="Y19" i="5"/>
  <c r="G19" i="5"/>
  <c r="Y18" i="5"/>
  <c r="G18" i="5"/>
  <c r="X18" i="5" s="1"/>
  <c r="X197" i="1"/>
  <c r="T197" i="1"/>
  <c r="P197" i="1"/>
  <c r="L197" i="1"/>
  <c r="G197" i="1"/>
  <c r="Y197" i="1" s="1"/>
  <c r="D37" i="7" s="1"/>
  <c r="G205" i="1"/>
  <c r="G40" i="1"/>
  <c r="Y40" i="1" s="1"/>
  <c r="G45" i="4"/>
  <c r="Y45" i="4"/>
  <c r="X45" i="4"/>
  <c r="X205" i="1"/>
  <c r="T205" i="1"/>
  <c r="P205" i="1"/>
  <c r="L205" i="1"/>
  <c r="Y205" i="1"/>
  <c r="X164" i="2"/>
  <c r="T164" i="2"/>
  <c r="P164" i="2"/>
  <c r="L164" i="2"/>
  <c r="G164" i="2"/>
  <c r="Y164" i="2" s="1"/>
  <c r="G61" i="2"/>
  <c r="Y61" i="2" s="1"/>
  <c r="G16" i="2"/>
  <c r="Y16" i="2" s="1"/>
  <c r="G16" i="1"/>
  <c r="Y16" i="1" s="1"/>
  <c r="Z164" i="2" l="1"/>
  <c r="Z205" i="1"/>
  <c r="Z197" i="1"/>
  <c r="E37" i="7" s="1"/>
  <c r="T19" i="5"/>
  <c r="X19" i="5"/>
  <c r="L19" i="5"/>
  <c r="P19" i="5"/>
  <c r="Y20" i="5"/>
  <c r="L18" i="5"/>
  <c r="P18" i="5"/>
  <c r="T18" i="5"/>
  <c r="Z18" i="5" s="1"/>
  <c r="L45" i="4"/>
  <c r="P45" i="4"/>
  <c r="T45" i="4"/>
  <c r="Z45" i="4" s="1"/>
  <c r="L61" i="2"/>
  <c r="P61" i="2"/>
  <c r="T61" i="2"/>
  <c r="X61" i="2"/>
  <c r="L16" i="2"/>
  <c r="P16" i="2"/>
  <c r="T16" i="2"/>
  <c r="X16" i="2"/>
  <c r="L16" i="1"/>
  <c r="P16" i="1"/>
  <c r="T16" i="1"/>
  <c r="X16" i="1"/>
  <c r="G275" i="2"/>
  <c r="Y275" i="2" s="1"/>
  <c r="G274" i="2"/>
  <c r="Y274" i="2" s="1"/>
  <c r="G278" i="2"/>
  <c r="Y278" i="2" s="1"/>
  <c r="D100" i="7" s="1"/>
  <c r="X278" i="2"/>
  <c r="T278" i="2"/>
  <c r="Z278" i="2" s="1"/>
  <c r="E100" i="7" s="1"/>
  <c r="P278" i="2"/>
  <c r="L278" i="2"/>
  <c r="Y276" i="2" l="1"/>
  <c r="D96" i="7" s="1"/>
  <c r="Z19" i="5"/>
  <c r="Z61" i="2"/>
  <c r="Z16" i="2"/>
  <c r="Z16" i="1"/>
  <c r="L275" i="2"/>
  <c r="P275" i="2"/>
  <c r="T275" i="2"/>
  <c r="X275" i="2"/>
  <c r="L274" i="2"/>
  <c r="P274" i="2"/>
  <c r="T274" i="2"/>
  <c r="X274" i="2"/>
  <c r="G75" i="4"/>
  <c r="Z20" i="5" l="1"/>
  <c r="Z275" i="2"/>
  <c r="Z274" i="2"/>
  <c r="L140" i="2"/>
  <c r="G140" i="2"/>
  <c r="P49" i="2"/>
  <c r="T126" i="1"/>
  <c r="Z276" i="2" l="1"/>
  <c r="E96" i="7" s="1"/>
  <c r="G168" i="1"/>
  <c r="Y168" i="1" s="1"/>
  <c r="D29" i="7" s="1"/>
  <c r="L168" i="1" l="1"/>
  <c r="P168" i="1"/>
  <c r="T168" i="1"/>
  <c r="X168" i="1"/>
  <c r="G223" i="1"/>
  <c r="X223" i="1" s="1"/>
  <c r="G216" i="1"/>
  <c r="X216" i="1" s="1"/>
  <c r="G212" i="1"/>
  <c r="X212" i="1" s="1"/>
  <c r="G209" i="1"/>
  <c r="X209" i="1" s="1"/>
  <c r="X202" i="1"/>
  <c r="T202" i="1"/>
  <c r="P202" i="1"/>
  <c r="L202" i="1"/>
  <c r="G202" i="1"/>
  <c r="Y202" i="1" s="1"/>
  <c r="G191" i="1"/>
  <c r="X191" i="1" s="1"/>
  <c r="G188" i="1"/>
  <c r="X188" i="1" s="1"/>
  <c r="G184" i="1"/>
  <c r="X184" i="1" s="1"/>
  <c r="G180" i="1"/>
  <c r="X180" i="1" s="1"/>
  <c r="G176" i="1"/>
  <c r="X176" i="1" s="1"/>
  <c r="G161" i="1"/>
  <c r="X161" i="1" s="1"/>
  <c r="G146" i="1"/>
  <c r="X146" i="1" s="1"/>
  <c r="G150" i="1"/>
  <c r="X150" i="1" s="1"/>
  <c r="G154" i="1"/>
  <c r="X154" i="1" s="1"/>
  <c r="G155" i="1"/>
  <c r="T155" i="1" s="1"/>
  <c r="G158" i="1"/>
  <c r="X158" i="1" s="1"/>
  <c r="G136" i="1"/>
  <c r="X136" i="1" s="1"/>
  <c r="G121" i="1"/>
  <c r="X121" i="1" s="1"/>
  <c r="G125" i="1"/>
  <c r="X125" i="1" s="1"/>
  <c r="G129" i="1"/>
  <c r="Y129" i="1" s="1"/>
  <c r="G133" i="1"/>
  <c r="X133" i="1" s="1"/>
  <c r="G134" i="1"/>
  <c r="G111" i="1"/>
  <c r="Y111" i="1" s="1"/>
  <c r="G92" i="1"/>
  <c r="Y92" i="1" s="1"/>
  <c r="G96" i="1"/>
  <c r="Y96" i="1" s="1"/>
  <c r="G100" i="1"/>
  <c r="Y100" i="1" s="1"/>
  <c r="G104" i="1"/>
  <c r="Y104" i="1" s="1"/>
  <c r="G108" i="1"/>
  <c r="Y108" i="1" s="1"/>
  <c r="G71" i="1"/>
  <c r="X71" i="1" s="1"/>
  <c r="G75" i="1"/>
  <c r="X75" i="1" s="1"/>
  <c r="G79" i="1"/>
  <c r="X79" i="1" s="1"/>
  <c r="G82" i="1"/>
  <c r="X82" i="1" s="1"/>
  <c r="G67" i="1"/>
  <c r="X67" i="1" s="1"/>
  <c r="G42" i="1"/>
  <c r="X42" i="1" s="1"/>
  <c r="G57" i="1"/>
  <c r="X57" i="1" s="1"/>
  <c r="G54" i="1"/>
  <c r="X54" i="1" s="1"/>
  <c r="G50" i="1"/>
  <c r="X50" i="1" s="1"/>
  <c r="G46" i="1"/>
  <c r="X46" i="1" s="1"/>
  <c r="G38" i="1"/>
  <c r="Y38" i="1" s="1"/>
  <c r="G31" i="1"/>
  <c r="X31" i="1" s="1"/>
  <c r="G28" i="1"/>
  <c r="X28" i="1" s="1"/>
  <c r="G24" i="1"/>
  <c r="X24" i="1" s="1"/>
  <c r="G20" i="1"/>
  <c r="X20" i="1" s="1"/>
  <c r="G277" i="2"/>
  <c r="Y277" i="2" s="1"/>
  <c r="Y113" i="1" l="1"/>
  <c r="L277" i="2"/>
  <c r="T277" i="2"/>
  <c r="P277" i="2"/>
  <c r="X277" i="2"/>
  <c r="Z202" i="1"/>
  <c r="Z168" i="1"/>
  <c r="E29" i="7" s="1"/>
  <c r="D99" i="7"/>
  <c r="D102" i="7" s="1"/>
  <c r="Y223" i="1"/>
  <c r="L223" i="1"/>
  <c r="P223" i="1"/>
  <c r="T223" i="1"/>
  <c r="Z223" i="1" s="1"/>
  <c r="Y209" i="1"/>
  <c r="Y212" i="1"/>
  <c r="Y216" i="1"/>
  <c r="Y218" i="1" s="1"/>
  <c r="L216" i="1"/>
  <c r="P216" i="1"/>
  <c r="T216" i="1"/>
  <c r="Z216" i="1" s="1"/>
  <c r="L212" i="1"/>
  <c r="P212" i="1"/>
  <c r="T212" i="1"/>
  <c r="Z212" i="1" s="1"/>
  <c r="L209" i="1"/>
  <c r="P209" i="1"/>
  <c r="T209" i="1"/>
  <c r="Z209" i="1" s="1"/>
  <c r="Y176" i="1"/>
  <c r="Y180" i="1"/>
  <c r="Y184" i="1"/>
  <c r="Y188" i="1"/>
  <c r="Y191" i="1"/>
  <c r="L191" i="1"/>
  <c r="P191" i="1"/>
  <c r="T191" i="1"/>
  <c r="Z191" i="1" s="1"/>
  <c r="L188" i="1"/>
  <c r="P188" i="1"/>
  <c r="T188" i="1"/>
  <c r="Z188" i="1" s="1"/>
  <c r="L184" i="1"/>
  <c r="P184" i="1"/>
  <c r="T184" i="1"/>
  <c r="Z184" i="1" s="1"/>
  <c r="L180" i="1"/>
  <c r="P180" i="1"/>
  <c r="T180" i="1"/>
  <c r="Z180" i="1" s="1"/>
  <c r="L176" i="1"/>
  <c r="P176" i="1"/>
  <c r="T176" i="1"/>
  <c r="Z176" i="1" s="1"/>
  <c r="T146" i="1"/>
  <c r="Z146" i="1" s="1"/>
  <c r="T161" i="1"/>
  <c r="Z161" i="1" s="1"/>
  <c r="T158" i="1"/>
  <c r="Z158" i="1" s="1"/>
  <c r="T154" i="1"/>
  <c r="Z154" i="1" s="1"/>
  <c r="T150" i="1"/>
  <c r="Z150" i="1" s="1"/>
  <c r="Y146" i="1"/>
  <c r="Y150" i="1"/>
  <c r="Y154" i="1"/>
  <c r="Y158" i="1"/>
  <c r="Y161" i="1"/>
  <c r="L161" i="1"/>
  <c r="P161" i="1"/>
  <c r="L158" i="1"/>
  <c r="P158" i="1"/>
  <c r="L154" i="1"/>
  <c r="P154" i="1"/>
  <c r="L150" i="1"/>
  <c r="P150" i="1"/>
  <c r="L146" i="1"/>
  <c r="P146" i="1"/>
  <c r="L129" i="1"/>
  <c r="P129" i="1"/>
  <c r="T129" i="1"/>
  <c r="X129" i="1"/>
  <c r="Y121" i="1"/>
  <c r="Y125" i="1"/>
  <c r="Y133" i="1"/>
  <c r="Y136" i="1"/>
  <c r="L136" i="1"/>
  <c r="P136" i="1"/>
  <c r="T136" i="1"/>
  <c r="Z136" i="1" s="1"/>
  <c r="L133" i="1"/>
  <c r="P133" i="1"/>
  <c r="T133" i="1"/>
  <c r="Z133" i="1" s="1"/>
  <c r="L125" i="1"/>
  <c r="P125" i="1"/>
  <c r="T125" i="1"/>
  <c r="Z125" i="1" s="1"/>
  <c r="L121" i="1"/>
  <c r="P121" i="1"/>
  <c r="T121" i="1"/>
  <c r="Z121" i="1" s="1"/>
  <c r="D17" i="7"/>
  <c r="Y67" i="1"/>
  <c r="Y71" i="1"/>
  <c r="Y75" i="1"/>
  <c r="Y79" i="1"/>
  <c r="Y82" i="1"/>
  <c r="X92" i="1"/>
  <c r="X111" i="1"/>
  <c r="X108" i="1"/>
  <c r="X104" i="1"/>
  <c r="X100" i="1"/>
  <c r="X96" i="1"/>
  <c r="L111" i="1"/>
  <c r="P111" i="1"/>
  <c r="T111" i="1"/>
  <c r="L108" i="1"/>
  <c r="P108" i="1"/>
  <c r="T108" i="1"/>
  <c r="L104" i="1"/>
  <c r="P104" i="1"/>
  <c r="T104" i="1"/>
  <c r="P100" i="1"/>
  <c r="T100" i="1"/>
  <c r="L96" i="1"/>
  <c r="P96" i="1"/>
  <c r="T96" i="1"/>
  <c r="L92" i="1"/>
  <c r="P92" i="1"/>
  <c r="T92" i="1"/>
  <c r="Z92" i="1" s="1"/>
  <c r="L82" i="1"/>
  <c r="P82" i="1"/>
  <c r="T82" i="1"/>
  <c r="Z82" i="1" s="1"/>
  <c r="L79" i="1"/>
  <c r="P79" i="1"/>
  <c r="T79" i="1"/>
  <c r="Z79" i="1" s="1"/>
  <c r="L75" i="1"/>
  <c r="P75" i="1"/>
  <c r="T75" i="1"/>
  <c r="Z75" i="1" s="1"/>
  <c r="L71" i="1"/>
  <c r="P71" i="1"/>
  <c r="T71" i="1"/>
  <c r="Z71" i="1" s="1"/>
  <c r="L67" i="1"/>
  <c r="P67" i="1"/>
  <c r="T67" i="1"/>
  <c r="Z67" i="1" s="1"/>
  <c r="Y57" i="1"/>
  <c r="L57" i="1"/>
  <c r="P57" i="1"/>
  <c r="T57" i="1"/>
  <c r="Z57" i="1" s="1"/>
  <c r="Y54" i="1"/>
  <c r="L54" i="1"/>
  <c r="P54" i="1"/>
  <c r="T54" i="1"/>
  <c r="Z54" i="1" s="1"/>
  <c r="Y50" i="1"/>
  <c r="L50" i="1"/>
  <c r="P50" i="1"/>
  <c r="T50" i="1"/>
  <c r="Z50" i="1" s="1"/>
  <c r="Y46" i="1"/>
  <c r="L46" i="1"/>
  <c r="P46" i="1"/>
  <c r="T46" i="1"/>
  <c r="Z46" i="1" s="1"/>
  <c r="Y42" i="1"/>
  <c r="L42" i="1"/>
  <c r="P42" i="1"/>
  <c r="T42" i="1"/>
  <c r="Z42" i="1" s="1"/>
  <c r="Y20" i="1"/>
  <c r="Y28" i="1"/>
  <c r="Y31" i="1"/>
  <c r="Y24" i="1"/>
  <c r="L38" i="1"/>
  <c r="P38" i="1"/>
  <c r="T38" i="1"/>
  <c r="X38" i="1"/>
  <c r="L31" i="1"/>
  <c r="P31" i="1"/>
  <c r="T31" i="1"/>
  <c r="Z31" i="1" s="1"/>
  <c r="L28" i="1"/>
  <c r="P28" i="1"/>
  <c r="T28" i="1"/>
  <c r="Z28" i="1" s="1"/>
  <c r="L24" i="1"/>
  <c r="P24" i="1"/>
  <c r="T24" i="1"/>
  <c r="Z24" i="1" s="1"/>
  <c r="L20" i="1"/>
  <c r="P20" i="1"/>
  <c r="T20" i="1"/>
  <c r="Z20" i="1" s="1"/>
  <c r="G268" i="2"/>
  <c r="X268" i="2" s="1"/>
  <c r="G265" i="2"/>
  <c r="X265" i="2" s="1"/>
  <c r="G257" i="2"/>
  <c r="X257" i="2" s="1"/>
  <c r="G254" i="2"/>
  <c r="X254" i="2" s="1"/>
  <c r="G250" i="2"/>
  <c r="X250" i="2" s="1"/>
  <c r="G246" i="2"/>
  <c r="X246" i="2" s="1"/>
  <c r="G238" i="2"/>
  <c r="X238" i="2" s="1"/>
  <c r="G242" i="2"/>
  <c r="X242" i="2" s="1"/>
  <c r="G228" i="2"/>
  <c r="X228" i="2" s="1"/>
  <c r="G225" i="2"/>
  <c r="X225" i="2" s="1"/>
  <c r="G221" i="2"/>
  <c r="X221" i="2" s="1"/>
  <c r="G217" i="2"/>
  <c r="X217" i="2" s="1"/>
  <c r="G213" i="2"/>
  <c r="X213" i="2" s="1"/>
  <c r="G205" i="2"/>
  <c r="X205" i="2" s="1"/>
  <c r="G176" i="2"/>
  <c r="Y176" i="2" s="1"/>
  <c r="G199" i="2"/>
  <c r="X199" i="2" s="1"/>
  <c r="G196" i="2"/>
  <c r="X196" i="2" s="1"/>
  <c r="G192" i="2"/>
  <c r="X192" i="2" s="1"/>
  <c r="G188" i="2"/>
  <c r="X188" i="2" s="1"/>
  <c r="G184" i="2"/>
  <c r="X184" i="2" s="1"/>
  <c r="G180" i="2"/>
  <c r="X180" i="2" s="1"/>
  <c r="G172" i="2"/>
  <c r="X172" i="2" s="1"/>
  <c r="G168" i="2"/>
  <c r="Y168" i="2" s="1"/>
  <c r="G169" i="2"/>
  <c r="G154" i="2"/>
  <c r="X154" i="2" s="1"/>
  <c r="G131" i="2"/>
  <c r="X131" i="2" s="1"/>
  <c r="G135" i="2"/>
  <c r="X135" i="2" s="1"/>
  <c r="G139" i="2"/>
  <c r="X139" i="2" s="1"/>
  <c r="G143" i="2"/>
  <c r="X143" i="2" s="1"/>
  <c r="G147" i="2"/>
  <c r="X147" i="2" s="1"/>
  <c r="G151" i="2"/>
  <c r="X151" i="2" s="1"/>
  <c r="G121" i="2"/>
  <c r="X121" i="2" s="1"/>
  <c r="G118" i="2"/>
  <c r="X118" i="2" s="1"/>
  <c r="G114" i="2"/>
  <c r="X114" i="2" s="1"/>
  <c r="G110" i="2"/>
  <c r="X110" i="2" s="1"/>
  <c r="G106" i="2"/>
  <c r="X106" i="2" s="1"/>
  <c r="G77" i="2"/>
  <c r="Y77" i="2" s="1"/>
  <c r="G78" i="2"/>
  <c r="G96" i="2"/>
  <c r="X96" i="2" s="1"/>
  <c r="G93" i="2"/>
  <c r="X93" i="2" s="1"/>
  <c r="G89" i="2"/>
  <c r="X89" i="2" s="1"/>
  <c r="G85" i="2"/>
  <c r="X85" i="2" s="1"/>
  <c r="G81" i="2"/>
  <c r="X81" i="2" s="1"/>
  <c r="G73" i="2"/>
  <c r="X73" i="2" s="1"/>
  <c r="G69" i="2"/>
  <c r="X69" i="2" s="1"/>
  <c r="G65" i="2"/>
  <c r="X65" i="2" s="1"/>
  <c r="X77" i="2" l="1"/>
  <c r="Z277" i="2"/>
  <c r="E99" i="7" s="1"/>
  <c r="E102" i="7" s="1"/>
  <c r="P176" i="2"/>
  <c r="L176" i="2"/>
  <c r="T176" i="2"/>
  <c r="Y163" i="1"/>
  <c r="Z33" i="1"/>
  <c r="Y33" i="1"/>
  <c r="Z59" i="1"/>
  <c r="Y59" i="1"/>
  <c r="D9" i="7" s="1"/>
  <c r="Z84" i="1"/>
  <c r="Y84" i="1"/>
  <c r="D13" i="7" s="1"/>
  <c r="Y138" i="1"/>
  <c r="D21" i="7" s="1"/>
  <c r="D5" i="7"/>
  <c r="Y193" i="1"/>
  <c r="D33" i="7" s="1"/>
  <c r="D25" i="7"/>
  <c r="P77" i="2"/>
  <c r="L77" i="2"/>
  <c r="T77" i="2"/>
  <c r="Z77" i="2" s="1"/>
  <c r="D41" i="7"/>
  <c r="X176" i="2"/>
  <c r="D45" i="7"/>
  <c r="E45" i="7"/>
  <c r="Z218" i="1"/>
  <c r="E41" i="7" s="1"/>
  <c r="Z193" i="1"/>
  <c r="E33" i="7" s="1"/>
  <c r="Z163" i="1"/>
  <c r="E25" i="7" s="1"/>
  <c r="Z129" i="1"/>
  <c r="Z138" i="1" s="1"/>
  <c r="E21" i="7" s="1"/>
  <c r="E9" i="7"/>
  <c r="E13" i="7"/>
  <c r="Z96" i="1"/>
  <c r="Z100" i="1"/>
  <c r="Z104" i="1"/>
  <c r="Z108" i="1"/>
  <c r="Z111" i="1"/>
  <c r="E5" i="7"/>
  <c r="Z38" i="1"/>
  <c r="Y238" i="2"/>
  <c r="Y242" i="2"/>
  <c r="Y246" i="2"/>
  <c r="Y250" i="2"/>
  <c r="Y254" i="2"/>
  <c r="Y257" i="2"/>
  <c r="Y265" i="2"/>
  <c r="Y268" i="2"/>
  <c r="L268" i="2"/>
  <c r="P268" i="2"/>
  <c r="T268" i="2"/>
  <c r="Z268" i="2" s="1"/>
  <c r="L265" i="2"/>
  <c r="P265" i="2"/>
  <c r="T265" i="2"/>
  <c r="Z265" i="2" s="1"/>
  <c r="L257" i="2"/>
  <c r="P257" i="2"/>
  <c r="T257" i="2"/>
  <c r="Z257" i="2" s="1"/>
  <c r="L254" i="2"/>
  <c r="P254" i="2"/>
  <c r="T254" i="2"/>
  <c r="Z254" i="2" s="1"/>
  <c r="L250" i="2"/>
  <c r="P250" i="2"/>
  <c r="T250" i="2"/>
  <c r="Z250" i="2" s="1"/>
  <c r="L246" i="2"/>
  <c r="P246" i="2"/>
  <c r="T246" i="2"/>
  <c r="Z246" i="2" s="1"/>
  <c r="L242" i="2"/>
  <c r="P242" i="2"/>
  <c r="T242" i="2"/>
  <c r="Z242" i="2" s="1"/>
  <c r="L238" i="2"/>
  <c r="P238" i="2"/>
  <c r="T238" i="2"/>
  <c r="Z238" i="2" s="1"/>
  <c r="Y213" i="2"/>
  <c r="Y217" i="2"/>
  <c r="Y221" i="2"/>
  <c r="Y225" i="2"/>
  <c r="Y228" i="2"/>
  <c r="L228" i="2"/>
  <c r="P228" i="2"/>
  <c r="T228" i="2"/>
  <c r="Z228" i="2" s="1"/>
  <c r="L225" i="2"/>
  <c r="P225" i="2"/>
  <c r="T225" i="2"/>
  <c r="Z225" i="2" s="1"/>
  <c r="L221" i="2"/>
  <c r="P221" i="2"/>
  <c r="T221" i="2"/>
  <c r="Z221" i="2" s="1"/>
  <c r="L217" i="2"/>
  <c r="P217" i="2"/>
  <c r="T217" i="2"/>
  <c r="Z217" i="2" s="1"/>
  <c r="L213" i="2"/>
  <c r="P213" i="2"/>
  <c r="T213" i="2"/>
  <c r="Z213" i="2" s="1"/>
  <c r="Y205" i="2"/>
  <c r="L205" i="2"/>
  <c r="P205" i="2"/>
  <c r="T205" i="2"/>
  <c r="Z205" i="2" s="1"/>
  <c r="L168" i="2"/>
  <c r="P168" i="2"/>
  <c r="T168" i="2"/>
  <c r="X168" i="2"/>
  <c r="Y172" i="2"/>
  <c r="Y180" i="2"/>
  <c r="Y184" i="2"/>
  <c r="Y188" i="2"/>
  <c r="Y192" i="2"/>
  <c r="Y196" i="2"/>
  <c r="Y199" i="2"/>
  <c r="L199" i="2"/>
  <c r="P199" i="2"/>
  <c r="T199" i="2"/>
  <c r="Z199" i="2" s="1"/>
  <c r="L196" i="2"/>
  <c r="P196" i="2"/>
  <c r="T196" i="2"/>
  <c r="Z196" i="2" s="1"/>
  <c r="L192" i="2"/>
  <c r="P192" i="2"/>
  <c r="T192" i="2"/>
  <c r="Z192" i="2" s="1"/>
  <c r="L188" i="2"/>
  <c r="P188" i="2"/>
  <c r="T188" i="2"/>
  <c r="Z188" i="2" s="1"/>
  <c r="L184" i="2"/>
  <c r="P184" i="2"/>
  <c r="T184" i="2"/>
  <c r="Z184" i="2" s="1"/>
  <c r="L180" i="2"/>
  <c r="P180" i="2"/>
  <c r="T180" i="2"/>
  <c r="Z180" i="2" s="1"/>
  <c r="L172" i="2"/>
  <c r="P172" i="2"/>
  <c r="T172" i="2"/>
  <c r="Z172" i="2" s="1"/>
  <c r="Y106" i="2"/>
  <c r="Y110" i="2"/>
  <c r="Y114" i="2"/>
  <c r="Y118" i="2"/>
  <c r="Y121" i="2"/>
  <c r="Y131" i="2"/>
  <c r="Y135" i="2"/>
  <c r="Y139" i="2"/>
  <c r="Y143" i="2"/>
  <c r="Y147" i="2"/>
  <c r="Y151" i="2"/>
  <c r="Y154" i="2"/>
  <c r="L154" i="2"/>
  <c r="P154" i="2"/>
  <c r="T154" i="2"/>
  <c r="Z154" i="2" s="1"/>
  <c r="L151" i="2"/>
  <c r="P151" i="2"/>
  <c r="T151" i="2"/>
  <c r="Z151" i="2" s="1"/>
  <c r="L147" i="2"/>
  <c r="P147" i="2"/>
  <c r="T147" i="2"/>
  <c r="Z147" i="2" s="1"/>
  <c r="L143" i="2"/>
  <c r="P143" i="2"/>
  <c r="T143" i="2"/>
  <c r="Z143" i="2" s="1"/>
  <c r="L139" i="2"/>
  <c r="P139" i="2"/>
  <c r="T139" i="2"/>
  <c r="Z139" i="2" s="1"/>
  <c r="L135" i="2"/>
  <c r="P135" i="2"/>
  <c r="T135" i="2"/>
  <c r="Z135" i="2" s="1"/>
  <c r="L131" i="2"/>
  <c r="P131" i="2"/>
  <c r="T131" i="2"/>
  <c r="Z131" i="2" s="1"/>
  <c r="L121" i="2"/>
  <c r="P121" i="2"/>
  <c r="T121" i="2"/>
  <c r="Z121" i="2" s="1"/>
  <c r="L118" i="2"/>
  <c r="P118" i="2"/>
  <c r="T118" i="2"/>
  <c r="Z118" i="2" s="1"/>
  <c r="L114" i="2"/>
  <c r="P114" i="2"/>
  <c r="T114" i="2"/>
  <c r="Z114" i="2" s="1"/>
  <c r="L110" i="2"/>
  <c r="P110" i="2"/>
  <c r="T110" i="2"/>
  <c r="Z110" i="2" s="1"/>
  <c r="L106" i="2"/>
  <c r="P106" i="2"/>
  <c r="T106" i="2"/>
  <c r="Z106" i="2" s="1"/>
  <c r="Y65" i="2"/>
  <c r="Y69" i="2"/>
  <c r="Y73" i="2"/>
  <c r="Y81" i="2"/>
  <c r="Y85" i="2"/>
  <c r="Y89" i="2"/>
  <c r="Y93" i="2"/>
  <c r="Y96" i="2"/>
  <c r="L96" i="2"/>
  <c r="P96" i="2"/>
  <c r="T96" i="2"/>
  <c r="Z96" i="2" s="1"/>
  <c r="L93" i="2"/>
  <c r="P93" i="2"/>
  <c r="T93" i="2"/>
  <c r="Z93" i="2" s="1"/>
  <c r="L89" i="2"/>
  <c r="P89" i="2"/>
  <c r="T89" i="2"/>
  <c r="Z89" i="2" s="1"/>
  <c r="L85" i="2"/>
  <c r="P85" i="2"/>
  <c r="T85" i="2"/>
  <c r="Z85" i="2" s="1"/>
  <c r="L81" i="2"/>
  <c r="P81" i="2"/>
  <c r="T81" i="2"/>
  <c r="Z81" i="2" s="1"/>
  <c r="L73" i="2"/>
  <c r="P73" i="2"/>
  <c r="T73" i="2"/>
  <c r="Z73" i="2" s="1"/>
  <c r="L69" i="2"/>
  <c r="P69" i="2"/>
  <c r="T69" i="2"/>
  <c r="Z69" i="2" s="1"/>
  <c r="L65" i="2"/>
  <c r="P65" i="2"/>
  <c r="T65" i="2"/>
  <c r="Z65" i="2" s="1"/>
  <c r="G24" i="2"/>
  <c r="X24" i="2" s="1"/>
  <c r="G28" i="2"/>
  <c r="X28" i="2" s="1"/>
  <c r="G32" i="2"/>
  <c r="X32" i="2" s="1"/>
  <c r="G36" i="2"/>
  <c r="X36" i="2" s="1"/>
  <c r="G40" i="2"/>
  <c r="X40" i="2" s="1"/>
  <c r="G44" i="2"/>
  <c r="X44" i="2" s="1"/>
  <c r="G48" i="2"/>
  <c r="X48" i="2" s="1"/>
  <c r="G51" i="2"/>
  <c r="X51" i="2" s="1"/>
  <c r="G20" i="2"/>
  <c r="X20" i="2" s="1"/>
  <c r="Y75" i="3"/>
  <c r="Y72" i="3"/>
  <c r="G75" i="3"/>
  <c r="X75" i="3" s="1"/>
  <c r="G72" i="3"/>
  <c r="X72" i="3" s="1"/>
  <c r="G62" i="3"/>
  <c r="X62" i="3" s="1"/>
  <c r="G59" i="3"/>
  <c r="X59" i="3" s="1"/>
  <c r="G55" i="3"/>
  <c r="X55" i="3" s="1"/>
  <c r="G51" i="3"/>
  <c r="X51" i="3" s="1"/>
  <c r="G47" i="3"/>
  <c r="X47" i="3" s="1"/>
  <c r="G43" i="3"/>
  <c r="X43" i="3" s="1"/>
  <c r="G44" i="3"/>
  <c r="G39" i="3"/>
  <c r="X39" i="3" s="1"/>
  <c r="G29" i="3"/>
  <c r="X29" i="3" s="1"/>
  <c r="G24" i="3"/>
  <c r="X24" i="3" s="1"/>
  <c r="G20" i="3"/>
  <c r="X20" i="3" s="1"/>
  <c r="G16" i="3"/>
  <c r="X16" i="3" s="1"/>
  <c r="Y75" i="4"/>
  <c r="Y72" i="4"/>
  <c r="Y68" i="4"/>
  <c r="Y64" i="4"/>
  <c r="Y60" i="4"/>
  <c r="Y56" i="4"/>
  <c r="Y52" i="4"/>
  <c r="G56" i="4"/>
  <c r="X56" i="4" s="1"/>
  <c r="G52" i="4"/>
  <c r="X52" i="4" s="1"/>
  <c r="Y46" i="4"/>
  <c r="Y47" i="4"/>
  <c r="G46" i="4"/>
  <c r="X46" i="4" s="1"/>
  <c r="G47" i="4"/>
  <c r="X47" i="4" s="1"/>
  <c r="Y39" i="4"/>
  <c r="Y36" i="4"/>
  <c r="Y32" i="4"/>
  <c r="Y28" i="4"/>
  <c r="Y24" i="4"/>
  <c r="Y20" i="4"/>
  <c r="Y16" i="4"/>
  <c r="X20" i="4"/>
  <c r="X16" i="4"/>
  <c r="X75" i="4"/>
  <c r="G72" i="4"/>
  <c r="X72" i="4" s="1"/>
  <c r="G68" i="4"/>
  <c r="X68" i="4" s="1"/>
  <c r="G64" i="4"/>
  <c r="X64" i="4" s="1"/>
  <c r="G60" i="4"/>
  <c r="X60" i="4" s="1"/>
  <c r="G39" i="4"/>
  <c r="X39" i="4" s="1"/>
  <c r="G36" i="4"/>
  <c r="X36" i="4" s="1"/>
  <c r="G32" i="4"/>
  <c r="X32" i="4" s="1"/>
  <c r="G28" i="4"/>
  <c r="X28" i="4" s="1"/>
  <c r="G24" i="4"/>
  <c r="X24" i="4" s="1"/>
  <c r="G20" i="4"/>
  <c r="T20" i="4" s="1"/>
  <c r="Z20" i="4" s="1"/>
  <c r="G16" i="4"/>
  <c r="T16" i="4" s="1"/>
  <c r="Z16" i="4" s="1"/>
  <c r="Y41" i="4" l="1"/>
  <c r="D115" i="7" s="1"/>
  <c r="Y77" i="4"/>
  <c r="Y98" i="2"/>
  <c r="D53" i="7" s="1"/>
  <c r="Y156" i="2"/>
  <c r="Y270" i="2"/>
  <c r="D92" i="7" s="1"/>
  <c r="Y259" i="2"/>
  <c r="D88" i="7" s="1"/>
  <c r="Z176" i="2"/>
  <c r="Z98" i="2"/>
  <c r="E53" i="7" s="1"/>
  <c r="Y123" i="2"/>
  <c r="D57" i="7" s="1"/>
  <c r="Y201" i="2"/>
  <c r="D65" i="7" s="1"/>
  <c r="Y230" i="2"/>
  <c r="D84" i="7" s="1"/>
  <c r="Y227" i="1"/>
  <c r="Z113" i="1"/>
  <c r="E17" i="7" s="1"/>
  <c r="D61" i="7"/>
  <c r="Z227" i="1"/>
  <c r="D119" i="7"/>
  <c r="Y77" i="3"/>
  <c r="D111" i="7" s="1"/>
  <c r="Y39" i="3"/>
  <c r="Y43" i="3"/>
  <c r="Y47" i="3"/>
  <c r="Y51" i="3"/>
  <c r="Y55" i="3"/>
  <c r="Y59" i="3"/>
  <c r="Y62" i="3"/>
  <c r="Z259" i="2"/>
  <c r="E88" i="7" s="1"/>
  <c r="Z270" i="2"/>
  <c r="Z230" i="2"/>
  <c r="E84" i="7" s="1"/>
  <c r="Z168" i="2"/>
  <c r="Z123" i="2"/>
  <c r="E57" i="7" s="1"/>
  <c r="Z156" i="2"/>
  <c r="E61" i="7" s="1"/>
  <c r="Y20" i="2"/>
  <c r="Y24" i="2"/>
  <c r="Y28" i="2"/>
  <c r="Y32" i="2"/>
  <c r="Y36" i="2"/>
  <c r="Y40" i="2"/>
  <c r="Y44" i="2"/>
  <c r="Y48" i="2"/>
  <c r="Y51" i="2"/>
  <c r="L51" i="2"/>
  <c r="P51" i="2"/>
  <c r="T51" i="2"/>
  <c r="Z51" i="2" s="1"/>
  <c r="L48" i="2"/>
  <c r="P48" i="2"/>
  <c r="T48" i="2"/>
  <c r="Z48" i="2" s="1"/>
  <c r="L44" i="2"/>
  <c r="P44" i="2"/>
  <c r="T44" i="2"/>
  <c r="Z44" i="2" s="1"/>
  <c r="L40" i="2"/>
  <c r="P40" i="2"/>
  <c r="T40" i="2"/>
  <c r="Z40" i="2" s="1"/>
  <c r="L36" i="2"/>
  <c r="P36" i="2"/>
  <c r="T36" i="2"/>
  <c r="Z36" i="2" s="1"/>
  <c r="L32" i="2"/>
  <c r="P32" i="2"/>
  <c r="T32" i="2"/>
  <c r="Z32" i="2" s="1"/>
  <c r="L28" i="2"/>
  <c r="P28" i="2"/>
  <c r="T28" i="2"/>
  <c r="Z28" i="2" s="1"/>
  <c r="L24" i="2"/>
  <c r="P24" i="2"/>
  <c r="T24" i="2"/>
  <c r="Z24" i="2" s="1"/>
  <c r="L20" i="2"/>
  <c r="P20" i="2"/>
  <c r="T20" i="2"/>
  <c r="Z20" i="2" s="1"/>
  <c r="L75" i="3"/>
  <c r="P75" i="3"/>
  <c r="T75" i="3"/>
  <c r="Z75" i="3" s="1"/>
  <c r="L72" i="3"/>
  <c r="P72" i="3"/>
  <c r="T72" i="3"/>
  <c r="Z72" i="3" s="1"/>
  <c r="L62" i="3"/>
  <c r="P62" i="3"/>
  <c r="T62" i="3"/>
  <c r="Z62" i="3" s="1"/>
  <c r="L59" i="3"/>
  <c r="P59" i="3"/>
  <c r="T59" i="3"/>
  <c r="Z59" i="3" s="1"/>
  <c r="L55" i="3"/>
  <c r="P55" i="3"/>
  <c r="T55" i="3"/>
  <c r="Z55" i="3" s="1"/>
  <c r="L51" i="3"/>
  <c r="P51" i="3"/>
  <c r="T51" i="3"/>
  <c r="Z51" i="3" s="1"/>
  <c r="L47" i="3"/>
  <c r="P47" i="3"/>
  <c r="T47" i="3"/>
  <c r="Z47" i="3" s="1"/>
  <c r="L43" i="3"/>
  <c r="P43" i="3"/>
  <c r="T43" i="3"/>
  <c r="Z43" i="3" s="1"/>
  <c r="L39" i="3"/>
  <c r="P39" i="3"/>
  <c r="T39" i="3"/>
  <c r="Z39" i="3" s="1"/>
  <c r="Y16" i="3"/>
  <c r="Y20" i="3"/>
  <c r="Y24" i="3"/>
  <c r="Y29" i="3"/>
  <c r="L24" i="3"/>
  <c r="P24" i="3"/>
  <c r="T24" i="3"/>
  <c r="Z24" i="3" s="1"/>
  <c r="L29" i="3"/>
  <c r="P29" i="3"/>
  <c r="T29" i="3"/>
  <c r="Z29" i="3" s="1"/>
  <c r="L20" i="3"/>
  <c r="P20" i="3"/>
  <c r="T20" i="3"/>
  <c r="Z20" i="3" s="1"/>
  <c r="L16" i="3"/>
  <c r="P16" i="3"/>
  <c r="T16" i="3"/>
  <c r="Z16" i="3" s="1"/>
  <c r="L75" i="4"/>
  <c r="P75" i="4"/>
  <c r="T75" i="4"/>
  <c r="Z75" i="4" s="1"/>
  <c r="L72" i="4"/>
  <c r="P72" i="4"/>
  <c r="T72" i="4"/>
  <c r="Z72" i="4" s="1"/>
  <c r="L68" i="4"/>
  <c r="P68" i="4"/>
  <c r="T68" i="4"/>
  <c r="Z68" i="4" s="1"/>
  <c r="L64" i="4"/>
  <c r="P64" i="4"/>
  <c r="T64" i="4"/>
  <c r="Z64" i="4" s="1"/>
  <c r="L60" i="4"/>
  <c r="P60" i="4"/>
  <c r="T60" i="4"/>
  <c r="Z60" i="4" s="1"/>
  <c r="L56" i="4"/>
  <c r="P56" i="4"/>
  <c r="T56" i="4"/>
  <c r="Z56" i="4" s="1"/>
  <c r="L52" i="4"/>
  <c r="P52" i="4"/>
  <c r="T52" i="4"/>
  <c r="Z52" i="4" s="1"/>
  <c r="L46" i="4"/>
  <c r="P46" i="4"/>
  <c r="T46" i="4"/>
  <c r="Z46" i="4" s="1"/>
  <c r="L47" i="4"/>
  <c r="P47" i="4"/>
  <c r="T47" i="4"/>
  <c r="Z47" i="4" s="1"/>
  <c r="L39" i="4"/>
  <c r="P39" i="4"/>
  <c r="T39" i="4"/>
  <c r="Z39" i="4" s="1"/>
  <c r="L36" i="4"/>
  <c r="P36" i="4"/>
  <c r="T36" i="4"/>
  <c r="Z36" i="4" s="1"/>
  <c r="L32" i="4"/>
  <c r="P32" i="4"/>
  <c r="T32" i="4"/>
  <c r="Z32" i="4" s="1"/>
  <c r="L28" i="4"/>
  <c r="P28" i="4"/>
  <c r="T28" i="4"/>
  <c r="Z28" i="4" s="1"/>
  <c r="L24" i="4"/>
  <c r="P24" i="4"/>
  <c r="T24" i="4"/>
  <c r="Z24" i="4" s="1"/>
  <c r="L20" i="4"/>
  <c r="P20" i="4"/>
  <c r="L16" i="4"/>
  <c r="P16" i="4"/>
  <c r="Y65" i="5"/>
  <c r="Y64" i="5"/>
  <c r="Y61" i="5"/>
  <c r="Y57" i="5"/>
  <c r="G65" i="5"/>
  <c r="X65" i="5" s="1"/>
  <c r="G64" i="5"/>
  <c r="X64" i="5" s="1"/>
  <c r="G61" i="5"/>
  <c r="X61" i="5" s="1"/>
  <c r="G57" i="5"/>
  <c r="X57" i="5" s="1"/>
  <c r="Y47" i="5"/>
  <c r="Y44" i="5"/>
  <c r="Y40" i="5"/>
  <c r="G47" i="5"/>
  <c r="X47" i="5" s="1"/>
  <c r="G44" i="5"/>
  <c r="X44" i="5" s="1"/>
  <c r="G40" i="5"/>
  <c r="X40" i="5" s="1"/>
  <c r="E83" i="7"/>
  <c r="D83" i="7"/>
  <c r="E80" i="7"/>
  <c r="D80" i="7"/>
  <c r="E77" i="7"/>
  <c r="D77" i="7"/>
  <c r="E74" i="7"/>
  <c r="D74" i="7"/>
  <c r="E71" i="7"/>
  <c r="D71" i="7"/>
  <c r="Y64" i="3" l="1"/>
  <c r="D107" i="7" s="1"/>
  <c r="Y31" i="3"/>
  <c r="Z77" i="4"/>
  <c r="Y49" i="5"/>
  <c r="Y67" i="5"/>
  <c r="Z201" i="2"/>
  <c r="Y53" i="2"/>
  <c r="E65" i="7"/>
  <c r="Y280" i="2"/>
  <c r="Z53" i="2"/>
  <c r="Z280" i="2" s="1"/>
  <c r="D103" i="7"/>
  <c r="D49" i="7"/>
  <c r="D131" i="7"/>
  <c r="Z64" i="3"/>
  <c r="E107" i="7" s="1"/>
  <c r="Z77" i="3"/>
  <c r="E92" i="7"/>
  <c r="Y81" i="4"/>
  <c r="Z31" i="3"/>
  <c r="Z41" i="4"/>
  <c r="E115" i="7" s="1"/>
  <c r="L64" i="5"/>
  <c r="P64" i="5"/>
  <c r="T64" i="5"/>
  <c r="Z64" i="5" s="1"/>
  <c r="L65" i="5"/>
  <c r="P65" i="5"/>
  <c r="T65" i="5"/>
  <c r="Z65" i="5" s="1"/>
  <c r="L61" i="5"/>
  <c r="P61" i="5"/>
  <c r="T61" i="5"/>
  <c r="Z61" i="5" s="1"/>
  <c r="L57" i="5"/>
  <c r="P57" i="5"/>
  <c r="T57" i="5"/>
  <c r="Z57" i="5" s="1"/>
  <c r="L47" i="5"/>
  <c r="P47" i="5"/>
  <c r="T47" i="5"/>
  <c r="Z47" i="5" s="1"/>
  <c r="L44" i="5"/>
  <c r="P44" i="5"/>
  <c r="T44" i="5"/>
  <c r="Z44" i="5" s="1"/>
  <c r="L40" i="5"/>
  <c r="P40" i="5"/>
  <c r="T40" i="5"/>
  <c r="Z40" i="5" s="1"/>
  <c r="Y31" i="5"/>
  <c r="Y33" i="5" s="1"/>
  <c r="Y28" i="5"/>
  <c r="G31" i="5"/>
  <c r="X31" i="5" s="1"/>
  <c r="G28" i="5"/>
  <c r="X28" i="5" s="1"/>
  <c r="Y21" i="5"/>
  <c r="Y23" i="5" s="1"/>
  <c r="Y13" i="5"/>
  <c r="G21" i="5"/>
  <c r="X21" i="5" s="1"/>
  <c r="G13" i="5"/>
  <c r="X13" i="5" s="1"/>
  <c r="Y81" i="3" l="1"/>
  <c r="Z67" i="5"/>
  <c r="E49" i="7"/>
  <c r="D123" i="7"/>
  <c r="Z49" i="5"/>
  <c r="E103" i="7"/>
  <c r="E111" i="7"/>
  <c r="Z81" i="3"/>
  <c r="E119" i="7"/>
  <c r="Z81" i="4"/>
  <c r="L31" i="5"/>
  <c r="P31" i="5"/>
  <c r="T31" i="5"/>
  <c r="Z31" i="5" s="1"/>
  <c r="L28" i="5"/>
  <c r="P28" i="5"/>
  <c r="T28" i="5"/>
  <c r="Z28" i="5" s="1"/>
  <c r="L21" i="5"/>
  <c r="P21" i="5"/>
  <c r="T21" i="5"/>
  <c r="Z21" i="5" s="1"/>
  <c r="L13" i="5"/>
  <c r="P13" i="5"/>
  <c r="T13" i="5"/>
  <c r="Z13" i="5" s="1"/>
  <c r="Z23" i="5" l="1"/>
  <c r="E123" i="7" s="1"/>
  <c r="Z33" i="5"/>
  <c r="E131" i="7"/>
  <c r="D139" i="7"/>
  <c r="D127" i="7"/>
  <c r="L7" i="6"/>
  <c r="L12" i="5"/>
  <c r="Y72" i="5"/>
  <c r="T72" i="5"/>
  <c r="P72" i="5"/>
  <c r="L72" i="5"/>
  <c r="G72" i="5"/>
  <c r="Y62" i="5"/>
  <c r="X62" i="5"/>
  <c r="T62" i="5"/>
  <c r="P62" i="5"/>
  <c r="L62" i="5"/>
  <c r="G62" i="5"/>
  <c r="Y58" i="5"/>
  <c r="Y60" i="5" s="1"/>
  <c r="X58" i="5"/>
  <c r="T58" i="5"/>
  <c r="P58" i="5"/>
  <c r="L58" i="5"/>
  <c r="G58" i="5"/>
  <c r="Y54" i="5"/>
  <c r="Y56" i="5" s="1"/>
  <c r="X54" i="5"/>
  <c r="T54" i="5"/>
  <c r="P54" i="5"/>
  <c r="L54" i="5"/>
  <c r="G54" i="5"/>
  <c r="Y45" i="5"/>
  <c r="X45" i="5"/>
  <c r="T45" i="5"/>
  <c r="P45" i="5"/>
  <c r="L45" i="5"/>
  <c r="G45" i="5"/>
  <c r="Y41" i="5"/>
  <c r="Y43" i="5" s="1"/>
  <c r="X41" i="5"/>
  <c r="T41" i="5"/>
  <c r="P41" i="5"/>
  <c r="L41" i="5"/>
  <c r="G41" i="5"/>
  <c r="Y37" i="5"/>
  <c r="Y39" i="5" s="1"/>
  <c r="X37" i="5"/>
  <c r="T37" i="5"/>
  <c r="P37" i="5"/>
  <c r="L37" i="5"/>
  <c r="G37" i="5"/>
  <c r="Y29" i="5"/>
  <c r="X29" i="5"/>
  <c r="T29" i="5"/>
  <c r="P29" i="5"/>
  <c r="L29" i="5"/>
  <c r="G29" i="5"/>
  <c r="Y27" i="5"/>
  <c r="X27" i="5"/>
  <c r="T27" i="5"/>
  <c r="P27" i="5"/>
  <c r="L27" i="5"/>
  <c r="G27" i="5"/>
  <c r="Y15" i="5"/>
  <c r="Y17" i="5" s="1"/>
  <c r="X15" i="5"/>
  <c r="T15" i="5"/>
  <c r="G15" i="5"/>
  <c r="Y12" i="5"/>
  <c r="X12" i="5"/>
  <c r="T12" i="5"/>
  <c r="P12" i="5"/>
  <c r="G12" i="5"/>
  <c r="P15" i="5" l="1"/>
  <c r="L15" i="5"/>
  <c r="Y24" i="5"/>
  <c r="Y26" i="5" s="1"/>
  <c r="Y79" i="5" s="1"/>
  <c r="Y34" i="5"/>
  <c r="Y50" i="5"/>
  <c r="Y52" i="5" s="1"/>
  <c r="Y68" i="5"/>
  <c r="Z12" i="5"/>
  <c r="Z15" i="5"/>
  <c r="Z17" i="5" s="1"/>
  <c r="Z27" i="5"/>
  <c r="Z29" i="5"/>
  <c r="Z37" i="5"/>
  <c r="Z39" i="5" s="1"/>
  <c r="Z41" i="5"/>
  <c r="Z43" i="5" s="1"/>
  <c r="Z45" i="5"/>
  <c r="Z50" i="5" s="1"/>
  <c r="Z52" i="5" s="1"/>
  <c r="Z54" i="5"/>
  <c r="Z56" i="5" s="1"/>
  <c r="Z58" i="5"/>
  <c r="Z60" i="5" s="1"/>
  <c r="Z62" i="5"/>
  <c r="Z72" i="5"/>
  <c r="M7" i="6"/>
  <c r="Z34" i="5"/>
  <c r="Y46" i="5"/>
  <c r="Z68" i="5"/>
  <c r="Z70" i="5" s="1"/>
  <c r="Z63" i="5"/>
  <c r="Y63" i="5"/>
  <c r="D136" i="7"/>
  <c r="E127" i="7"/>
  <c r="E139" i="7"/>
  <c r="X169" i="1"/>
  <c r="T169" i="1"/>
  <c r="P169" i="1"/>
  <c r="L169" i="1"/>
  <c r="G169" i="1"/>
  <c r="Y169" i="1" s="1"/>
  <c r="D30" i="7" s="1"/>
  <c r="D32" i="7" s="1"/>
  <c r="X53" i="4"/>
  <c r="X57" i="4"/>
  <c r="X61" i="4"/>
  <c r="X65" i="4"/>
  <c r="X69" i="4"/>
  <c r="X73" i="4"/>
  <c r="X17" i="4"/>
  <c r="X21" i="4"/>
  <c r="X25" i="4"/>
  <c r="X29" i="4"/>
  <c r="X33" i="4"/>
  <c r="X37" i="4"/>
  <c r="T53" i="4"/>
  <c r="Z53" i="4" s="1"/>
  <c r="T57" i="4"/>
  <c r="Z57" i="4" s="1"/>
  <c r="T61" i="4"/>
  <c r="Z61" i="4" s="1"/>
  <c r="T65" i="4"/>
  <c r="Z65" i="4" s="1"/>
  <c r="T69" i="4"/>
  <c r="Z69" i="4" s="1"/>
  <c r="T73" i="4"/>
  <c r="Z73" i="4" s="1"/>
  <c r="T17" i="4"/>
  <c r="Z17" i="4" s="1"/>
  <c r="Z19" i="4" s="1"/>
  <c r="T21" i="4"/>
  <c r="Z21" i="4" s="1"/>
  <c r="Z23" i="4" s="1"/>
  <c r="T25" i="4"/>
  <c r="Z25" i="4" s="1"/>
  <c r="Z27" i="4" s="1"/>
  <c r="T29" i="4"/>
  <c r="Z29" i="4" s="1"/>
  <c r="Z31" i="4" s="1"/>
  <c r="T33" i="4"/>
  <c r="Z33" i="4" s="1"/>
  <c r="Z35" i="4" s="1"/>
  <c r="T37" i="4"/>
  <c r="Z37" i="4" s="1"/>
  <c r="P53" i="4"/>
  <c r="P57" i="4"/>
  <c r="P61" i="4"/>
  <c r="P65" i="4"/>
  <c r="P69" i="4"/>
  <c r="P73" i="4"/>
  <c r="P17" i="4"/>
  <c r="P21" i="4"/>
  <c r="P25" i="4"/>
  <c r="P29" i="4"/>
  <c r="P33" i="4"/>
  <c r="P37" i="4"/>
  <c r="L53" i="4"/>
  <c r="L57" i="4"/>
  <c r="L61" i="4"/>
  <c r="L65" i="4"/>
  <c r="L69" i="4"/>
  <c r="L73" i="4"/>
  <c r="L37" i="4"/>
  <c r="L17" i="4"/>
  <c r="L21" i="4"/>
  <c r="L25" i="4"/>
  <c r="L29" i="4"/>
  <c r="L33" i="4"/>
  <c r="L73" i="3"/>
  <c r="L40" i="3"/>
  <c r="L44" i="3"/>
  <c r="L48" i="3"/>
  <c r="L52" i="3"/>
  <c r="L56" i="3"/>
  <c r="L60" i="3"/>
  <c r="L17" i="3"/>
  <c r="L21" i="3"/>
  <c r="L25" i="3"/>
  <c r="L28" i="3"/>
  <c r="P73" i="3"/>
  <c r="P40" i="3"/>
  <c r="P44" i="3"/>
  <c r="P48" i="3"/>
  <c r="P52" i="3"/>
  <c r="P56" i="3"/>
  <c r="P60" i="3"/>
  <c r="P17" i="3"/>
  <c r="P21" i="3"/>
  <c r="P25" i="3"/>
  <c r="P28" i="3"/>
  <c r="T73" i="3"/>
  <c r="T40" i="3"/>
  <c r="T44" i="3"/>
  <c r="T48" i="3"/>
  <c r="T52" i="3"/>
  <c r="T56" i="3"/>
  <c r="T60" i="3"/>
  <c r="T17" i="3"/>
  <c r="T21" i="3"/>
  <c r="T25" i="3"/>
  <c r="T28" i="3"/>
  <c r="X73" i="3"/>
  <c r="X40" i="3"/>
  <c r="X44" i="3"/>
  <c r="X48" i="3"/>
  <c r="X52" i="3"/>
  <c r="X56" i="3"/>
  <c r="X60" i="3"/>
  <c r="X17" i="3"/>
  <c r="X21" i="3"/>
  <c r="X25" i="3"/>
  <c r="X28" i="3"/>
  <c r="L17" i="2"/>
  <c r="L21" i="2"/>
  <c r="L25" i="2"/>
  <c r="L29" i="2"/>
  <c r="L33" i="2"/>
  <c r="L37" i="2"/>
  <c r="L41" i="2"/>
  <c r="L45" i="2"/>
  <c r="L49" i="2"/>
  <c r="L58" i="2"/>
  <c r="L62" i="2"/>
  <c r="L66" i="2"/>
  <c r="L70" i="2"/>
  <c r="L74" i="2"/>
  <c r="L78" i="2"/>
  <c r="L82" i="2"/>
  <c r="L86" i="2"/>
  <c r="L90" i="2"/>
  <c r="L94" i="2"/>
  <c r="L103" i="2"/>
  <c r="L107" i="2"/>
  <c r="L111" i="2"/>
  <c r="L115" i="2"/>
  <c r="L119" i="2"/>
  <c r="L128" i="2"/>
  <c r="L132" i="2"/>
  <c r="L136" i="2"/>
  <c r="L144" i="2"/>
  <c r="L148" i="2"/>
  <c r="L152" i="2"/>
  <c r="L161" i="2"/>
  <c r="L165" i="2"/>
  <c r="L169" i="2"/>
  <c r="L173" i="2"/>
  <c r="L177" i="2"/>
  <c r="L181" i="2"/>
  <c r="L185" i="2"/>
  <c r="L189" i="2"/>
  <c r="L193" i="2"/>
  <c r="L197" i="2"/>
  <c r="L206" i="2"/>
  <c r="L210" i="2"/>
  <c r="L214" i="2"/>
  <c r="L218" i="2"/>
  <c r="L222" i="2"/>
  <c r="L226" i="2"/>
  <c r="L235" i="2"/>
  <c r="L239" i="2"/>
  <c r="L243" i="2"/>
  <c r="L247" i="2"/>
  <c r="L251" i="2"/>
  <c r="L255" i="2"/>
  <c r="L263" i="2"/>
  <c r="L266" i="2"/>
  <c r="P17" i="2"/>
  <c r="P21" i="2"/>
  <c r="P25" i="2"/>
  <c r="P29" i="2"/>
  <c r="P33" i="2"/>
  <c r="P37" i="2"/>
  <c r="P41" i="2"/>
  <c r="P45" i="2"/>
  <c r="P58" i="2"/>
  <c r="P62" i="2"/>
  <c r="P66" i="2"/>
  <c r="P70" i="2"/>
  <c r="P74" i="2"/>
  <c r="P78" i="2"/>
  <c r="P82" i="2"/>
  <c r="P86" i="2"/>
  <c r="P90" i="2"/>
  <c r="P94" i="2"/>
  <c r="P103" i="2"/>
  <c r="P107" i="2"/>
  <c r="P111" i="2"/>
  <c r="P115" i="2"/>
  <c r="P119" i="2"/>
  <c r="P128" i="2"/>
  <c r="P132" i="2"/>
  <c r="P136" i="2"/>
  <c r="P140" i="2"/>
  <c r="P144" i="2"/>
  <c r="P148" i="2"/>
  <c r="P152" i="2"/>
  <c r="P161" i="2"/>
  <c r="P165" i="2"/>
  <c r="P169" i="2"/>
  <c r="P173" i="2"/>
  <c r="P177" i="2"/>
  <c r="P181" i="2"/>
  <c r="P185" i="2"/>
  <c r="P189" i="2"/>
  <c r="P193" i="2"/>
  <c r="P197" i="2"/>
  <c r="P206" i="2"/>
  <c r="P210" i="2"/>
  <c r="P214" i="2"/>
  <c r="P218" i="2"/>
  <c r="P222" i="2"/>
  <c r="P226" i="2"/>
  <c r="P235" i="2"/>
  <c r="P239" i="2"/>
  <c r="P243" i="2"/>
  <c r="P247" i="2"/>
  <c r="P251" i="2"/>
  <c r="P255" i="2"/>
  <c r="P263" i="2"/>
  <c r="P266" i="2"/>
  <c r="T17" i="2"/>
  <c r="T21" i="2"/>
  <c r="T25" i="2"/>
  <c r="T29" i="2"/>
  <c r="T33" i="2"/>
  <c r="T37" i="2"/>
  <c r="T41" i="2"/>
  <c r="T45" i="2"/>
  <c r="T49" i="2"/>
  <c r="T58" i="2"/>
  <c r="T62" i="2"/>
  <c r="T66" i="2"/>
  <c r="T70" i="2"/>
  <c r="T74" i="2"/>
  <c r="T78" i="2"/>
  <c r="T82" i="2"/>
  <c r="T86" i="2"/>
  <c r="T90" i="2"/>
  <c r="T94" i="2"/>
  <c r="T103" i="2"/>
  <c r="T107" i="2"/>
  <c r="T111" i="2"/>
  <c r="T115" i="2"/>
  <c r="T119" i="2"/>
  <c r="T128" i="2"/>
  <c r="T132" i="2"/>
  <c r="T136" i="2"/>
  <c r="T140" i="2"/>
  <c r="T144" i="2"/>
  <c r="T148" i="2"/>
  <c r="T152" i="2"/>
  <c r="T161" i="2"/>
  <c r="T165" i="2"/>
  <c r="T169" i="2"/>
  <c r="T173" i="2"/>
  <c r="T177" i="2"/>
  <c r="T181" i="2"/>
  <c r="T185" i="2"/>
  <c r="T189" i="2"/>
  <c r="T193" i="2"/>
  <c r="T197" i="2"/>
  <c r="T206" i="2"/>
  <c r="T210" i="2"/>
  <c r="T214" i="2"/>
  <c r="T218" i="2"/>
  <c r="T222" i="2"/>
  <c r="T226" i="2"/>
  <c r="T235" i="2"/>
  <c r="T239" i="2"/>
  <c r="T243" i="2"/>
  <c r="T247" i="2"/>
  <c r="T251" i="2"/>
  <c r="T255" i="2"/>
  <c r="T263" i="2"/>
  <c r="T266" i="2"/>
  <c r="X266" i="2"/>
  <c r="X17" i="2"/>
  <c r="X21" i="2"/>
  <c r="X25" i="2"/>
  <c r="X29" i="2"/>
  <c r="X33" i="2"/>
  <c r="X37" i="2"/>
  <c r="X41" i="2"/>
  <c r="X45" i="2"/>
  <c r="X49" i="2"/>
  <c r="X58" i="2"/>
  <c r="X62" i="2"/>
  <c r="X66" i="2"/>
  <c r="X70" i="2"/>
  <c r="X74" i="2"/>
  <c r="X78" i="2"/>
  <c r="X82" i="2"/>
  <c r="X86" i="2"/>
  <c r="X90" i="2"/>
  <c r="X94" i="2"/>
  <c r="X103" i="2"/>
  <c r="X107" i="2"/>
  <c r="X111" i="2"/>
  <c r="X115" i="2"/>
  <c r="X119" i="2"/>
  <c r="X128" i="2"/>
  <c r="X132" i="2"/>
  <c r="X136" i="2"/>
  <c r="X140" i="2"/>
  <c r="X144" i="2"/>
  <c r="X148" i="2"/>
  <c r="X152" i="2"/>
  <c r="X161" i="2"/>
  <c r="X165" i="2"/>
  <c r="X169" i="2"/>
  <c r="X173" i="2"/>
  <c r="X177" i="2"/>
  <c r="X181" i="2"/>
  <c r="X185" i="2"/>
  <c r="X189" i="2"/>
  <c r="X193" i="2"/>
  <c r="X197" i="2"/>
  <c r="X206" i="2"/>
  <c r="X210" i="2"/>
  <c r="X214" i="2"/>
  <c r="X218" i="2"/>
  <c r="X222" i="2"/>
  <c r="X226" i="2"/>
  <c r="X235" i="2"/>
  <c r="X239" i="2"/>
  <c r="X243" i="2"/>
  <c r="X247" i="2"/>
  <c r="X251" i="2"/>
  <c r="X255" i="2"/>
  <c r="X263" i="2"/>
  <c r="X18" i="1"/>
  <c r="X26" i="1"/>
  <c r="X29" i="1"/>
  <c r="X39" i="1"/>
  <c r="X43" i="1"/>
  <c r="X47" i="1"/>
  <c r="X51" i="1"/>
  <c r="X55" i="1"/>
  <c r="X64" i="1"/>
  <c r="X68" i="1"/>
  <c r="X72" i="1"/>
  <c r="X76" i="1"/>
  <c r="X80" i="1"/>
  <c r="X89" i="1"/>
  <c r="X118" i="1"/>
  <c r="X122" i="1"/>
  <c r="X126" i="1"/>
  <c r="Z126" i="1" s="1"/>
  <c r="X130" i="1"/>
  <c r="X134" i="1"/>
  <c r="X143" i="1"/>
  <c r="X147" i="1"/>
  <c r="X151" i="1"/>
  <c r="X155" i="1"/>
  <c r="Z155" i="1" s="1"/>
  <c r="X159" i="1"/>
  <c r="X173" i="1"/>
  <c r="X177" i="1"/>
  <c r="X181" i="1"/>
  <c r="X185" i="1"/>
  <c r="X189" i="1"/>
  <c r="X198" i="1"/>
  <c r="X206" i="1"/>
  <c r="X210" i="1"/>
  <c r="X213" i="1"/>
  <c r="X224" i="1"/>
  <c r="T18" i="1"/>
  <c r="T22" i="1"/>
  <c r="T26" i="1"/>
  <c r="T29" i="1"/>
  <c r="T39" i="1"/>
  <c r="T43" i="1"/>
  <c r="T47" i="1"/>
  <c r="T51" i="1"/>
  <c r="T55" i="1"/>
  <c r="T64" i="1"/>
  <c r="T68" i="1"/>
  <c r="T72" i="1"/>
  <c r="T76" i="1"/>
  <c r="T80" i="1"/>
  <c r="T89" i="1"/>
  <c r="T93" i="1"/>
  <c r="T97" i="1"/>
  <c r="T101" i="1"/>
  <c r="T105" i="1"/>
  <c r="T109" i="1"/>
  <c r="T118" i="1"/>
  <c r="Z118" i="1" s="1"/>
  <c r="T122" i="1"/>
  <c r="Z122" i="1" s="1"/>
  <c r="T130" i="1"/>
  <c r="T134" i="1"/>
  <c r="T143" i="1"/>
  <c r="T173" i="1"/>
  <c r="Z173" i="1" s="1"/>
  <c r="T177" i="1"/>
  <c r="T181" i="1"/>
  <c r="T185" i="1"/>
  <c r="T189" i="1"/>
  <c r="Z189" i="1" s="1"/>
  <c r="T198" i="1"/>
  <c r="T206" i="1"/>
  <c r="T210" i="1"/>
  <c r="T213" i="1"/>
  <c r="Z213" i="1" s="1"/>
  <c r="T224" i="1"/>
  <c r="P18" i="1"/>
  <c r="P22" i="1"/>
  <c r="P26" i="1"/>
  <c r="P29" i="1"/>
  <c r="P39" i="1"/>
  <c r="P43" i="1"/>
  <c r="P47" i="1"/>
  <c r="P51" i="1"/>
  <c r="P55" i="1"/>
  <c r="P64" i="1"/>
  <c r="P68" i="1"/>
  <c r="P72" i="1"/>
  <c r="P76" i="1"/>
  <c r="P80" i="1"/>
  <c r="P89" i="1"/>
  <c r="P93" i="1"/>
  <c r="P97" i="1"/>
  <c r="P101" i="1"/>
  <c r="P105" i="1"/>
  <c r="P109" i="1"/>
  <c r="P118" i="1"/>
  <c r="P122" i="1"/>
  <c r="P126" i="1"/>
  <c r="P130" i="1"/>
  <c r="P134" i="1"/>
  <c r="P143" i="1"/>
  <c r="P147" i="1"/>
  <c r="P151" i="1"/>
  <c r="P155" i="1"/>
  <c r="P159" i="1"/>
  <c r="P173" i="1"/>
  <c r="P177" i="1"/>
  <c r="P181" i="1"/>
  <c r="P185" i="1"/>
  <c r="P189" i="1"/>
  <c r="P198" i="1"/>
  <c r="P206" i="1"/>
  <c r="P210" i="1"/>
  <c r="P213" i="1"/>
  <c r="P224" i="1"/>
  <c r="L18" i="1"/>
  <c r="L22" i="1"/>
  <c r="L26" i="1"/>
  <c r="L29" i="1"/>
  <c r="L39" i="1"/>
  <c r="L43" i="1"/>
  <c r="L47" i="1"/>
  <c r="L51" i="1"/>
  <c r="L55" i="1"/>
  <c r="L64" i="1"/>
  <c r="L68" i="1"/>
  <c r="L72" i="1"/>
  <c r="L76" i="1"/>
  <c r="L80" i="1"/>
  <c r="L89" i="1"/>
  <c r="L93" i="1"/>
  <c r="L97" i="1"/>
  <c r="L101" i="1"/>
  <c r="L105" i="1"/>
  <c r="L109" i="1"/>
  <c r="L118" i="1"/>
  <c r="L122" i="1"/>
  <c r="L126" i="1"/>
  <c r="L130" i="1"/>
  <c r="L134" i="1"/>
  <c r="L143" i="1"/>
  <c r="L147" i="1"/>
  <c r="L151" i="1"/>
  <c r="L155" i="1"/>
  <c r="L159" i="1"/>
  <c r="L173" i="1"/>
  <c r="L177" i="1"/>
  <c r="L181" i="1"/>
  <c r="L185" i="1"/>
  <c r="L189" i="1"/>
  <c r="L198" i="1"/>
  <c r="L206" i="1"/>
  <c r="L210" i="1"/>
  <c r="L213" i="1"/>
  <c r="L224" i="1"/>
  <c r="E136" i="7" l="1"/>
  <c r="Y78" i="5"/>
  <c r="Y70" i="5"/>
  <c r="Y80" i="5" s="1"/>
  <c r="Z210" i="1"/>
  <c r="Z198" i="1"/>
  <c r="E38" i="7" s="1"/>
  <c r="E40" i="7" s="1"/>
  <c r="Z185" i="1"/>
  <c r="Z177" i="1"/>
  <c r="Z143" i="1"/>
  <c r="Z89" i="1"/>
  <c r="Z76" i="1"/>
  <c r="Z47" i="1"/>
  <c r="Z39" i="1"/>
  <c r="Z26" i="1"/>
  <c r="Z27" i="1" s="1"/>
  <c r="Z46" i="5"/>
  <c r="Z24" i="5"/>
  <c r="Z134" i="1"/>
  <c r="Z51" i="1"/>
  <c r="Z73" i="3"/>
  <c r="Z74" i="3" s="1"/>
  <c r="Z83" i="3" s="1"/>
  <c r="Z60" i="3"/>
  <c r="Z56" i="3"/>
  <c r="Z52" i="3"/>
  <c r="Z54" i="3" s="1"/>
  <c r="Z48" i="3"/>
  <c r="Z50" i="3" s="1"/>
  <c r="Z44" i="3"/>
  <c r="Z46" i="3" s="1"/>
  <c r="Z40" i="3"/>
  <c r="Z28" i="3"/>
  <c r="Z25" i="3"/>
  <c r="Z27" i="3" s="1"/>
  <c r="Z21" i="3"/>
  <c r="Z23" i="3" s="1"/>
  <c r="Z17" i="3"/>
  <c r="Z19" i="3" s="1"/>
  <c r="Z169" i="1"/>
  <c r="E30" i="7" s="1"/>
  <c r="E32" i="7" s="1"/>
  <c r="Z224" i="1"/>
  <c r="Z206" i="1"/>
  <c r="Z181" i="1"/>
  <c r="Z130" i="1"/>
  <c r="Z80" i="1"/>
  <c r="Z72" i="1"/>
  <c r="Z68" i="1"/>
  <c r="Z64" i="1"/>
  <c r="Z55" i="1"/>
  <c r="Z43" i="1"/>
  <c r="Z29" i="1"/>
  <c r="Z18" i="1"/>
  <c r="Z22" i="1"/>
  <c r="E46" i="7"/>
  <c r="E48" i="7" s="1"/>
  <c r="Z74" i="4"/>
  <c r="D132" i="7"/>
  <c r="E132" i="7"/>
  <c r="D128" i="7"/>
  <c r="D140" i="7"/>
  <c r="D141" i="7" s="1"/>
  <c r="Y35" i="5"/>
  <c r="E128" i="7"/>
  <c r="E140" i="7"/>
  <c r="E141" i="7" s="1"/>
  <c r="Z35" i="5"/>
  <c r="D124" i="7"/>
  <c r="Z190" i="1"/>
  <c r="Z135" i="1"/>
  <c r="Z141" i="1" s="1"/>
  <c r="Z56" i="1"/>
  <c r="Z62" i="1" s="1"/>
  <c r="Z38" i="4"/>
  <c r="Y73" i="3"/>
  <c r="G73" i="3"/>
  <c r="Y36" i="3"/>
  <c r="Y40" i="3"/>
  <c r="Y44" i="3"/>
  <c r="Y46" i="3" s="1"/>
  <c r="Y48" i="3"/>
  <c r="Y50" i="3" s="1"/>
  <c r="Y52" i="3"/>
  <c r="Y54" i="3" s="1"/>
  <c r="Y56" i="3"/>
  <c r="Y60" i="3"/>
  <c r="Y69" i="3"/>
  <c r="Y17" i="4"/>
  <c r="Y19" i="4" s="1"/>
  <c r="Y21" i="4"/>
  <c r="Y23" i="4" s="1"/>
  <c r="Y25" i="4"/>
  <c r="Y27" i="4" s="1"/>
  <c r="Y29" i="4"/>
  <c r="Y31" i="4" s="1"/>
  <c r="Y33" i="4"/>
  <c r="Y35" i="4" s="1"/>
  <c r="Y37" i="4"/>
  <c r="Y49" i="4"/>
  <c r="Y53" i="4"/>
  <c r="Y57" i="4"/>
  <c r="Y61" i="4"/>
  <c r="Y65" i="4"/>
  <c r="Y69" i="4"/>
  <c r="Y73" i="4"/>
  <c r="Y13" i="4"/>
  <c r="E124" i="7" l="1"/>
  <c r="Z26" i="5"/>
  <c r="Z79" i="5" s="1"/>
  <c r="Z78" i="5"/>
  <c r="S8" i="6" s="1"/>
  <c r="Z196" i="1"/>
  <c r="Z194" i="1"/>
  <c r="Z219" i="1"/>
  <c r="Z139" i="1"/>
  <c r="Y65" i="3"/>
  <c r="D108" i="7" s="1"/>
  <c r="Y42" i="4"/>
  <c r="Y44" i="4" s="1"/>
  <c r="Y78" i="4"/>
  <c r="Z30" i="1"/>
  <c r="Z60" i="1"/>
  <c r="Z81" i="1"/>
  <c r="Z85" i="1"/>
  <c r="R8" i="6"/>
  <c r="E14" i="7"/>
  <c r="E16" i="7" s="1"/>
  <c r="Y74" i="4"/>
  <c r="Y78" i="3"/>
  <c r="Y74" i="3"/>
  <c r="Y83" i="3" s="1"/>
  <c r="E34" i="7"/>
  <c r="E36" i="7" s="1"/>
  <c r="E42" i="7"/>
  <c r="E44" i="7" s="1"/>
  <c r="Y38" i="4"/>
  <c r="Z161" i="2"/>
  <c r="Z163" i="2" s="1"/>
  <c r="G161" i="2"/>
  <c r="Y161" i="2" s="1"/>
  <c r="Y163" i="2" s="1"/>
  <c r="Z58" i="2"/>
  <c r="Z60" i="2" s="1"/>
  <c r="G58" i="2"/>
  <c r="Y58" i="2" s="1"/>
  <c r="Y60" i="2" s="1"/>
  <c r="Z80" i="5" l="1"/>
  <c r="E22" i="7"/>
  <c r="E24" i="7" s="1"/>
  <c r="E10" i="7"/>
  <c r="E12" i="7" s="1"/>
  <c r="D116" i="7"/>
  <c r="D112" i="7"/>
  <c r="D120" i="7"/>
  <c r="Y82" i="4"/>
  <c r="G25" i="4"/>
  <c r="G21" i="4"/>
  <c r="G73" i="4"/>
  <c r="G69" i="4"/>
  <c r="G65" i="4"/>
  <c r="G61" i="4"/>
  <c r="G57" i="4"/>
  <c r="G53" i="4"/>
  <c r="X49" i="4"/>
  <c r="T49" i="4"/>
  <c r="P49" i="4"/>
  <c r="L49" i="4"/>
  <c r="G49" i="4"/>
  <c r="G37" i="4"/>
  <c r="G33" i="4"/>
  <c r="G29" i="4"/>
  <c r="G17" i="4"/>
  <c r="X13" i="4"/>
  <c r="T13" i="4"/>
  <c r="P13" i="4"/>
  <c r="L13" i="4"/>
  <c r="G13" i="4"/>
  <c r="X69" i="3"/>
  <c r="T69" i="3"/>
  <c r="P69" i="3"/>
  <c r="L69" i="3"/>
  <c r="G69" i="3"/>
  <c r="G60" i="3"/>
  <c r="G56" i="3"/>
  <c r="G52" i="3"/>
  <c r="G48" i="3"/>
  <c r="G40" i="3"/>
  <c r="X36" i="3"/>
  <c r="T36" i="3"/>
  <c r="P36" i="3"/>
  <c r="L36" i="3"/>
  <c r="G36" i="3"/>
  <c r="G28" i="3"/>
  <c r="Y28" i="3" s="1"/>
  <c r="G25" i="3"/>
  <c r="Y25" i="3" s="1"/>
  <c r="Y27" i="3" s="1"/>
  <c r="G21" i="3"/>
  <c r="Y21" i="3" s="1"/>
  <c r="Y23" i="3" s="1"/>
  <c r="G17" i="3"/>
  <c r="Y17" i="3" s="1"/>
  <c r="Y19" i="3" s="1"/>
  <c r="X13" i="3"/>
  <c r="T13" i="3"/>
  <c r="P13" i="3"/>
  <c r="L13" i="3"/>
  <c r="G13" i="3"/>
  <c r="Y13" i="3" s="1"/>
  <c r="Y15" i="3" s="1"/>
  <c r="Z266" i="2"/>
  <c r="G266" i="2"/>
  <c r="Y266" i="2" s="1"/>
  <c r="Z263" i="2"/>
  <c r="G263" i="2"/>
  <c r="Y263" i="2" s="1"/>
  <c r="Z255" i="2"/>
  <c r="G255" i="2"/>
  <c r="Y255" i="2" s="1"/>
  <c r="Z251" i="2"/>
  <c r="Z253" i="2" s="1"/>
  <c r="G251" i="2"/>
  <c r="Y251" i="2" s="1"/>
  <c r="Y253" i="2" s="1"/>
  <c r="Z247" i="2"/>
  <c r="Z249" i="2" s="1"/>
  <c r="G247" i="2"/>
  <c r="Y247" i="2" s="1"/>
  <c r="Y249" i="2" s="1"/>
  <c r="Z243" i="2"/>
  <c r="Z245" i="2" s="1"/>
  <c r="G243" i="2"/>
  <c r="Y243" i="2" s="1"/>
  <c r="Y245" i="2" s="1"/>
  <c r="Z239" i="2"/>
  <c r="Z241" i="2" s="1"/>
  <c r="G239" i="2"/>
  <c r="Y239" i="2" s="1"/>
  <c r="Y241" i="2" s="1"/>
  <c r="Z235" i="2"/>
  <c r="Z237" i="2" s="1"/>
  <c r="G235" i="2"/>
  <c r="Y235" i="2" s="1"/>
  <c r="Y237" i="2" s="1"/>
  <c r="Z226" i="2"/>
  <c r="G226" i="2"/>
  <c r="Y226" i="2" s="1"/>
  <c r="Z222" i="2"/>
  <c r="Z224" i="2" s="1"/>
  <c r="G222" i="2"/>
  <c r="Y222" i="2" s="1"/>
  <c r="Y224" i="2" s="1"/>
  <c r="Z218" i="2"/>
  <c r="Z220" i="2" s="1"/>
  <c r="G218" i="2"/>
  <c r="Y218" i="2" s="1"/>
  <c r="Y220" i="2" s="1"/>
  <c r="Z214" i="2"/>
  <c r="Z216" i="2" s="1"/>
  <c r="G214" i="2"/>
  <c r="Y214" i="2" s="1"/>
  <c r="Y216" i="2" s="1"/>
  <c r="Z210" i="2"/>
  <c r="Z212" i="2" s="1"/>
  <c r="G210" i="2"/>
  <c r="Y210" i="2" s="1"/>
  <c r="Y212" i="2" s="1"/>
  <c r="Z206" i="2"/>
  <c r="G206" i="2"/>
  <c r="Y206" i="2" s="1"/>
  <c r="Z197" i="2"/>
  <c r="G197" i="2"/>
  <c r="Y197" i="2" s="1"/>
  <c r="Z193" i="2"/>
  <c r="Z195" i="2" s="1"/>
  <c r="G193" i="2"/>
  <c r="Y193" i="2" s="1"/>
  <c r="Y195" i="2" s="1"/>
  <c r="Z189" i="2"/>
  <c r="Z191" i="2" s="1"/>
  <c r="G189" i="2"/>
  <c r="Y189" i="2" s="1"/>
  <c r="Y191" i="2" s="1"/>
  <c r="Z185" i="2"/>
  <c r="Z187" i="2" s="1"/>
  <c r="G185" i="2"/>
  <c r="Y185" i="2" s="1"/>
  <c r="Y187" i="2" s="1"/>
  <c r="Z181" i="2"/>
  <c r="Z183" i="2" s="1"/>
  <c r="G181" i="2"/>
  <c r="Y181" i="2" s="1"/>
  <c r="Y183" i="2" s="1"/>
  <c r="Z177" i="2"/>
  <c r="Z179" i="2" s="1"/>
  <c r="G177" i="2"/>
  <c r="Y177" i="2" s="1"/>
  <c r="Y179" i="2" s="1"/>
  <c r="Z173" i="2"/>
  <c r="Z175" i="2" s="1"/>
  <c r="G173" i="2"/>
  <c r="Y173" i="2" s="1"/>
  <c r="Y175" i="2" s="1"/>
  <c r="Z169" i="2"/>
  <c r="Z171" i="2" s="1"/>
  <c r="Y169" i="2"/>
  <c r="Y171" i="2" s="1"/>
  <c r="Z165" i="2"/>
  <c r="Z167" i="2" s="1"/>
  <c r="G165" i="2"/>
  <c r="Y165" i="2" s="1"/>
  <c r="Y167" i="2" s="1"/>
  <c r="Z152" i="2"/>
  <c r="G152" i="2"/>
  <c r="Y152" i="2" s="1"/>
  <c r="Z148" i="2"/>
  <c r="Z150" i="2" s="1"/>
  <c r="G148" i="2"/>
  <c r="Y148" i="2" s="1"/>
  <c r="Y150" i="2" s="1"/>
  <c r="Z144" i="2"/>
  <c r="Z146" i="2" s="1"/>
  <c r="G144" i="2"/>
  <c r="Y144" i="2" s="1"/>
  <c r="Y146" i="2" s="1"/>
  <c r="Z140" i="2"/>
  <c r="Z142" i="2" s="1"/>
  <c r="Y140" i="2"/>
  <c r="Y142" i="2" s="1"/>
  <c r="Z136" i="2"/>
  <c r="Z138" i="2" s="1"/>
  <c r="G136" i="2"/>
  <c r="Y136" i="2" s="1"/>
  <c r="Y138" i="2" s="1"/>
  <c r="Z132" i="2"/>
  <c r="Z134" i="2" s="1"/>
  <c r="G132" i="2"/>
  <c r="Y132" i="2" s="1"/>
  <c r="Y134" i="2" s="1"/>
  <c r="Z128" i="2"/>
  <c r="Z130" i="2" s="1"/>
  <c r="G128" i="2"/>
  <c r="Y128" i="2" s="1"/>
  <c r="Y130" i="2" s="1"/>
  <c r="Z119" i="2"/>
  <c r="G119" i="2"/>
  <c r="Y119" i="2" s="1"/>
  <c r="Z115" i="2"/>
  <c r="Z117" i="2" s="1"/>
  <c r="G115" i="2"/>
  <c r="Y115" i="2" s="1"/>
  <c r="Y117" i="2" s="1"/>
  <c r="Z111" i="2"/>
  <c r="Z113" i="2" s="1"/>
  <c r="G111" i="2"/>
  <c r="Y111" i="2" s="1"/>
  <c r="Y113" i="2" s="1"/>
  <c r="Z107" i="2"/>
  <c r="G107" i="2"/>
  <c r="Y107" i="2" s="1"/>
  <c r="Z103" i="2"/>
  <c r="Z105" i="2" s="1"/>
  <c r="G103" i="2"/>
  <c r="Y103" i="2" s="1"/>
  <c r="Y105" i="2" s="1"/>
  <c r="Z94" i="2"/>
  <c r="G94" i="2"/>
  <c r="Y94" i="2" s="1"/>
  <c r="Z90" i="2"/>
  <c r="Z92" i="2" s="1"/>
  <c r="G90" i="2"/>
  <c r="Y90" i="2" s="1"/>
  <c r="Y92" i="2" s="1"/>
  <c r="Z86" i="2"/>
  <c r="Z88" i="2" s="1"/>
  <c r="G86" i="2"/>
  <c r="Y86" i="2" s="1"/>
  <c r="Y88" i="2" s="1"/>
  <c r="Z82" i="2"/>
  <c r="Z84" i="2" s="1"/>
  <c r="G82" i="2"/>
  <c r="Y82" i="2" s="1"/>
  <c r="Y84" i="2" s="1"/>
  <c r="Z78" i="2"/>
  <c r="Z80" i="2" s="1"/>
  <c r="Y78" i="2"/>
  <c r="Y80" i="2" s="1"/>
  <c r="Z74" i="2"/>
  <c r="Z76" i="2" s="1"/>
  <c r="G74" i="2"/>
  <c r="Y74" i="2" s="1"/>
  <c r="Y76" i="2" s="1"/>
  <c r="Z70" i="2"/>
  <c r="Z72" i="2" s="1"/>
  <c r="G70" i="2"/>
  <c r="Y70" i="2" s="1"/>
  <c r="Y72" i="2" s="1"/>
  <c r="Z66" i="2"/>
  <c r="Z68" i="2" s="1"/>
  <c r="G66" i="2"/>
  <c r="Y66" i="2" s="1"/>
  <c r="Y68" i="2" s="1"/>
  <c r="Z62" i="2"/>
  <c r="G62" i="2"/>
  <c r="Y62" i="2" s="1"/>
  <c r="Z49" i="2"/>
  <c r="G49" i="2"/>
  <c r="Y49" i="2" s="1"/>
  <c r="Z45" i="2"/>
  <c r="Z47" i="2" s="1"/>
  <c r="G45" i="2"/>
  <c r="Y45" i="2" s="1"/>
  <c r="Y47" i="2" s="1"/>
  <c r="Z41" i="2"/>
  <c r="Z43" i="2" s="1"/>
  <c r="G41" i="2"/>
  <c r="Y41" i="2" s="1"/>
  <c r="Y43" i="2" s="1"/>
  <c r="Z37" i="2"/>
  <c r="Z39" i="2" s="1"/>
  <c r="G37" i="2"/>
  <c r="Y37" i="2" s="1"/>
  <c r="Y39" i="2" s="1"/>
  <c r="Z33" i="2"/>
  <c r="Z35" i="2" s="1"/>
  <c r="G33" i="2"/>
  <c r="Y33" i="2" s="1"/>
  <c r="Y35" i="2" s="1"/>
  <c r="Z29" i="2"/>
  <c r="Z31" i="2" s="1"/>
  <c r="G29" i="2"/>
  <c r="Y29" i="2" s="1"/>
  <c r="Y31" i="2" s="1"/>
  <c r="Z25" i="2"/>
  <c r="Z27" i="2" s="1"/>
  <c r="G25" i="2"/>
  <c r="Y25" i="2" s="1"/>
  <c r="Y27" i="2" s="1"/>
  <c r="Z21" i="2"/>
  <c r="Z23" i="2" s="1"/>
  <c r="G21" i="2"/>
  <c r="Y21" i="2" s="1"/>
  <c r="Y23" i="2" s="1"/>
  <c r="Z17" i="2"/>
  <c r="G17" i="2"/>
  <c r="Y17" i="2" s="1"/>
  <c r="X13" i="2"/>
  <c r="T13" i="2"/>
  <c r="P13" i="2"/>
  <c r="L13" i="2"/>
  <c r="G13" i="2"/>
  <c r="Y13" i="2" s="1"/>
  <c r="Y15" i="2" s="1"/>
  <c r="G224" i="1"/>
  <c r="Y224" i="1" s="1"/>
  <c r="G213" i="1"/>
  <c r="Y213" i="1" s="1"/>
  <c r="G210" i="1"/>
  <c r="Y210" i="1" s="1"/>
  <c r="G206" i="1"/>
  <c r="Y206" i="1" s="1"/>
  <c r="G198" i="1"/>
  <c r="Y198" i="1" s="1"/>
  <c r="D38" i="7" s="1"/>
  <c r="D40" i="7" s="1"/>
  <c r="G189" i="1"/>
  <c r="Y189" i="1" s="1"/>
  <c r="G185" i="1"/>
  <c r="Y185" i="1" s="1"/>
  <c r="G181" i="1"/>
  <c r="Y181" i="1" s="1"/>
  <c r="G177" i="1"/>
  <c r="Y177" i="1" s="1"/>
  <c r="G173" i="1"/>
  <c r="Y173" i="1" s="1"/>
  <c r="G159" i="1"/>
  <c r="Y155" i="1"/>
  <c r="G151" i="1"/>
  <c r="G147" i="1"/>
  <c r="G143" i="1"/>
  <c r="Y143" i="1" s="1"/>
  <c r="Y134" i="1"/>
  <c r="G130" i="1"/>
  <c r="Y130" i="1" s="1"/>
  <c r="G126" i="1"/>
  <c r="Y126" i="1" s="1"/>
  <c r="G122" i="1"/>
  <c r="Y122" i="1" s="1"/>
  <c r="G118" i="1"/>
  <c r="Y118" i="1" s="1"/>
  <c r="G109" i="1"/>
  <c r="G105" i="1"/>
  <c r="G101" i="1"/>
  <c r="G97" i="1"/>
  <c r="G93" i="1"/>
  <c r="G89" i="1"/>
  <c r="Y89" i="1" s="1"/>
  <c r="G80" i="1"/>
  <c r="Y80" i="1" s="1"/>
  <c r="G76" i="1"/>
  <c r="Y76" i="1" s="1"/>
  <c r="G72" i="1"/>
  <c r="Y72" i="1" s="1"/>
  <c r="G68" i="1"/>
  <c r="Y68" i="1" s="1"/>
  <c r="G64" i="1"/>
  <c r="Y64" i="1" s="1"/>
  <c r="G55" i="1"/>
  <c r="Y55" i="1" s="1"/>
  <c r="G51" i="1"/>
  <c r="Y51" i="1" s="1"/>
  <c r="G47" i="1"/>
  <c r="Y47" i="1" s="1"/>
  <c r="G43" i="1"/>
  <c r="Y43" i="1" s="1"/>
  <c r="G39" i="1"/>
  <c r="Y39" i="1" s="1"/>
  <c r="G29" i="1"/>
  <c r="Y29" i="1" s="1"/>
  <c r="Y26" i="1"/>
  <c r="Y22" i="1"/>
  <c r="G18" i="1"/>
  <c r="Y18" i="1" s="1"/>
  <c r="X13" i="1"/>
  <c r="T13" i="1"/>
  <c r="P13" i="1"/>
  <c r="L13" i="1"/>
  <c r="G13" i="1"/>
  <c r="Y13" i="1" s="1"/>
  <c r="Y35" i="1" l="1"/>
  <c r="Y36" i="1" s="1"/>
  <c r="Y27" i="1"/>
  <c r="Y233" i="2"/>
  <c r="Y54" i="2"/>
  <c r="Y124" i="2"/>
  <c r="Y231" i="2"/>
  <c r="Y260" i="2"/>
  <c r="Y271" i="2"/>
  <c r="Y157" i="2"/>
  <c r="Y202" i="2"/>
  <c r="Z99" i="2"/>
  <c r="Z202" i="2"/>
  <c r="Y99" i="2"/>
  <c r="Y56" i="1"/>
  <c r="Y62" i="1" s="1"/>
  <c r="Y60" i="1"/>
  <c r="Y85" i="1"/>
  <c r="Y139" i="1"/>
  <c r="Y32" i="3"/>
  <c r="D46" i="7"/>
  <c r="D48" i="7" s="1"/>
  <c r="Y219" i="1"/>
  <c r="Y194" i="1"/>
  <c r="Y190" i="1"/>
  <c r="Y196" i="1" s="1"/>
  <c r="Y147" i="1"/>
  <c r="T147" i="1"/>
  <c r="Z147" i="1" s="1"/>
  <c r="Y151" i="1"/>
  <c r="T151" i="1"/>
  <c r="Z151" i="1" s="1"/>
  <c r="Y159" i="1"/>
  <c r="Y164" i="1" s="1"/>
  <c r="T159" i="1"/>
  <c r="Z159" i="1" s="1"/>
  <c r="Y135" i="1"/>
  <c r="Y141" i="1" s="1"/>
  <c r="Y93" i="1"/>
  <c r="X93" i="1"/>
  <c r="Z93" i="1" s="1"/>
  <c r="X97" i="1"/>
  <c r="Z97" i="1" s="1"/>
  <c r="Y97" i="1"/>
  <c r="Y101" i="1"/>
  <c r="X101" i="1"/>
  <c r="Z101" i="1" s="1"/>
  <c r="Y105" i="1"/>
  <c r="X105" i="1"/>
  <c r="Z105" i="1" s="1"/>
  <c r="Y109" i="1"/>
  <c r="X109" i="1"/>
  <c r="Z109" i="1" s="1"/>
  <c r="Y81" i="1"/>
  <c r="Y30" i="1"/>
  <c r="Y256" i="2"/>
  <c r="Z260" i="2"/>
  <c r="Z256" i="2"/>
  <c r="Z271" i="2"/>
  <c r="Y227" i="2"/>
  <c r="Z227" i="2"/>
  <c r="Z231" i="2"/>
  <c r="Y153" i="2"/>
  <c r="Y159" i="2" s="1"/>
  <c r="Z157" i="2"/>
  <c r="Z153" i="2"/>
  <c r="Z159" i="2" s="1"/>
  <c r="Y198" i="2"/>
  <c r="Y204" i="2" s="1"/>
  <c r="Z198" i="2"/>
  <c r="Z204" i="2" s="1"/>
  <c r="Z95" i="2"/>
  <c r="Y120" i="2"/>
  <c r="Y126" i="2" s="1"/>
  <c r="Z124" i="2"/>
  <c r="Z120" i="2"/>
  <c r="Z126" i="2" s="1"/>
  <c r="Y95" i="2"/>
  <c r="Y50" i="2"/>
  <c r="Y56" i="2" s="1"/>
  <c r="Z50" i="2"/>
  <c r="Z56" i="2" s="1"/>
  <c r="Z13" i="3"/>
  <c r="Z49" i="4"/>
  <c r="Z69" i="3"/>
  <c r="Z78" i="3" s="1"/>
  <c r="Z36" i="3"/>
  <c r="Z65" i="3" s="1"/>
  <c r="Z13" i="2"/>
  <c r="Z15" i="2" s="1"/>
  <c r="Z13" i="1"/>
  <c r="Z34" i="1" s="1"/>
  <c r="Z36" i="1" s="1"/>
  <c r="Z229" i="1" s="1"/>
  <c r="Z13" i="4"/>
  <c r="Z42" i="4" l="1"/>
  <c r="Z44" i="4" s="1"/>
  <c r="Z15" i="4"/>
  <c r="Z32" i="3"/>
  <c r="Z82" i="3" s="1"/>
  <c r="Z15" i="3"/>
  <c r="Y101" i="2"/>
  <c r="Z101" i="2"/>
  <c r="Z233" i="2"/>
  <c r="Z164" i="1"/>
  <c r="E26" i="7" s="1"/>
  <c r="E28" i="7" s="1"/>
  <c r="Y281" i="2"/>
  <c r="Y283" i="2" s="1"/>
  <c r="Z114" i="1"/>
  <c r="Y110" i="1"/>
  <c r="Y116" i="1" s="1"/>
  <c r="Y114" i="1"/>
  <c r="Y228" i="1" s="1"/>
  <c r="E116" i="7"/>
  <c r="E6" i="7"/>
  <c r="E8" i="7" s="1"/>
  <c r="E50" i="7"/>
  <c r="E52" i="7" s="1"/>
  <c r="E108" i="7"/>
  <c r="E112" i="7"/>
  <c r="Z78" i="4"/>
  <c r="D104" i="7"/>
  <c r="Y82" i="3"/>
  <c r="D50" i="7"/>
  <c r="D52" i="7" s="1"/>
  <c r="D54" i="7"/>
  <c r="D56" i="7" s="1"/>
  <c r="E58" i="7"/>
  <c r="E60" i="7" s="1"/>
  <c r="D58" i="7"/>
  <c r="D60" i="7" s="1"/>
  <c r="E54" i="7"/>
  <c r="E56" i="7" s="1"/>
  <c r="E66" i="7"/>
  <c r="E68" i="7" s="1"/>
  <c r="D66" i="7"/>
  <c r="D68" i="7" s="1"/>
  <c r="E62" i="7"/>
  <c r="E64" i="7" s="1"/>
  <c r="D62" i="7"/>
  <c r="D64" i="7" s="1"/>
  <c r="E85" i="7"/>
  <c r="D85" i="7"/>
  <c r="E93" i="7"/>
  <c r="Z281" i="2"/>
  <c r="D93" i="7"/>
  <c r="E89" i="7"/>
  <c r="D89" i="7"/>
  <c r="D6" i="7"/>
  <c r="D8" i="7" s="1"/>
  <c r="D14" i="7"/>
  <c r="D16" i="7" s="1"/>
  <c r="D10" i="7"/>
  <c r="D12" i="7" s="1"/>
  <c r="D22" i="7"/>
  <c r="D24" i="7" s="1"/>
  <c r="D26" i="7"/>
  <c r="D28" i="7" s="1"/>
  <c r="D34" i="7"/>
  <c r="D36" i="7" s="1"/>
  <c r="D42" i="7"/>
  <c r="D44" i="7" s="1"/>
  <c r="T8" i="6"/>
  <c r="Z228" i="1"/>
  <c r="Z230" i="1" s="1"/>
  <c r="Z110" i="1"/>
  <c r="Z116" i="1" s="1"/>
  <c r="E104" i="7" l="1"/>
  <c r="Z283" i="2"/>
  <c r="D18" i="7"/>
  <c r="D20" i="7" s="1"/>
  <c r="E18" i="7"/>
  <c r="E20" i="7" s="1"/>
  <c r="Z8" i="6"/>
  <c r="X8" i="6"/>
  <c r="Y8" i="6"/>
  <c r="E120" i="7"/>
  <c r="Z82" i="4"/>
  <c r="W8" i="6"/>
  <c r="U8" i="6" l="1"/>
  <c r="V8" i="6"/>
  <c r="Q7" i="6"/>
  <c r="O7" i="6" s="1"/>
  <c r="AA8" i="6" l="1"/>
  <c r="P7" i="6"/>
  <c r="N7" i="6" s="1"/>
</calcChain>
</file>

<file path=xl/comments1.xml><?xml version="1.0" encoding="utf-8"?>
<comments xmlns="http://schemas.openxmlformats.org/spreadsheetml/2006/main">
  <authors>
    <author>Автор</author>
  </authors>
  <commentList>
    <comment ref="L1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P1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T1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X1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L1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P1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T1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X1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Z1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L1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P1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T1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X1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Z18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L2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P2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T2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X2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L17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P17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T17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X17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Z17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L17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P17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T17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X17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L1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P1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T1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X1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L1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P1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T1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X1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Z17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L2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P2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T2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X2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L1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P1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T1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X1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  <comment ref="X2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Формула</t>
        </r>
      </text>
    </comment>
  </commentList>
</comments>
</file>

<file path=xl/sharedStrings.xml><?xml version="1.0" encoding="utf-8"?>
<sst xmlns="http://schemas.openxmlformats.org/spreadsheetml/2006/main" count="1800" uniqueCount="156">
  <si>
    <t>Додаток 12а</t>
  </si>
  <si>
    <t>ІІ. Моніторинг якості здійснення освітнього процесу</t>
  </si>
  <si>
    <t>2.1. Рівень навчальної діяльності учнів</t>
  </si>
  <si>
    <t>УВАГА! НЕ ЗАПОВНЮВАТИ КЛІТИНКИ ВИДІЛЕНІ ЧЕРВОНИМ!!!</t>
  </si>
  <si>
    <t>№ 
з/п</t>
  </si>
  <si>
    <t>ПІБ учителя</t>
  </si>
  <si>
    <t>Навчальний рік</t>
  </si>
  <si>
    <t>Клас</t>
  </si>
  <si>
    <t>К-сть 
уч-нів</t>
  </si>
  <si>
    <t>Контроль</t>
  </si>
  <si>
    <t>Предмет</t>
  </si>
  <si>
    <t>Рівні</t>
  </si>
  <si>
    <t>Початковий</t>
  </si>
  <si>
    <t>Середній</t>
  </si>
  <si>
    <t>Достатній</t>
  </si>
  <si>
    <t>Високий</t>
  </si>
  <si>
    <t>Бали</t>
  </si>
  <si>
    <t>Я/п</t>
  </si>
  <si>
    <t>%</t>
  </si>
  <si>
    <t>2016/2017</t>
  </si>
  <si>
    <t>Математика</t>
  </si>
  <si>
    <t xml:space="preserve"> </t>
  </si>
  <si>
    <t>Алгебра</t>
  </si>
  <si>
    <t>Геометрія</t>
  </si>
  <si>
    <t>біологія</t>
  </si>
  <si>
    <t>Біологія</t>
  </si>
  <si>
    <t>Географія</t>
  </si>
  <si>
    <t>Фізика</t>
  </si>
  <si>
    <t>хімія</t>
  </si>
  <si>
    <t>Екологія</t>
  </si>
  <si>
    <t>Природозн.</t>
  </si>
  <si>
    <t>Економіка</t>
  </si>
  <si>
    <t>Додаток 13а</t>
  </si>
  <si>
    <t>2016/2017 н. р.</t>
  </si>
  <si>
    <t>Середній 
бал</t>
  </si>
  <si>
    <t>Укр. мова</t>
  </si>
  <si>
    <t>читання</t>
  </si>
  <si>
    <t>Укр. літ.</t>
  </si>
  <si>
    <t>Рос. мова</t>
  </si>
  <si>
    <t>заруб. літ.</t>
  </si>
  <si>
    <t>Англ. мова</t>
  </si>
  <si>
    <t>Історія Укр.</t>
  </si>
  <si>
    <t>Всесв. історія</t>
  </si>
  <si>
    <t>Правозн.</t>
  </si>
  <si>
    <t>Додаток 14а</t>
  </si>
  <si>
    <t>2.1.5.1. Освітній моніторинг предметів фізкультурно-оздоровчого циклу 
(основи здоров’я, фізична культура, захист Вітчизни)</t>
  </si>
  <si>
    <t>Основи зд.</t>
  </si>
  <si>
    <t xml:space="preserve">Фіз. культ. </t>
  </si>
  <si>
    <t>Захист Віт.</t>
  </si>
  <si>
    <t>Додаток 15а</t>
  </si>
  <si>
    <t>Інформатика</t>
  </si>
  <si>
    <t>Труд. навч.</t>
  </si>
  <si>
    <t>Худ. культ.</t>
  </si>
  <si>
    <t>Етика</t>
  </si>
  <si>
    <t xml:space="preserve">Астрономія </t>
  </si>
  <si>
    <t xml:space="preserve">Обр. мист. </t>
  </si>
  <si>
    <t>Муз. мист.</t>
  </si>
  <si>
    <t>Мистецтво</t>
  </si>
  <si>
    <t>Приморська ЗОШ І-ІІІ ступенів</t>
  </si>
  <si>
    <t>Проноза О.П.</t>
  </si>
  <si>
    <t>Чабаненко О.К.</t>
  </si>
  <si>
    <t>Сімаченко О.Н.</t>
  </si>
  <si>
    <t>Чебаненко О.М.</t>
  </si>
  <si>
    <t>Ткаченко С.Ю.</t>
  </si>
  <si>
    <t>Сакара О.С.</t>
  </si>
  <si>
    <t>Ткаченко С.І.</t>
  </si>
  <si>
    <t>Борисенко Н.Г.</t>
  </si>
  <si>
    <t>Дадіжа М.Г.</t>
  </si>
  <si>
    <t>Кравченко О.О.</t>
  </si>
  <si>
    <t>Василенко І.Г.</t>
  </si>
  <si>
    <t>Чабаненко О.К</t>
  </si>
  <si>
    <t>Гавриленко Н.С.</t>
  </si>
  <si>
    <t>Гавриленко Є.Д.</t>
  </si>
  <si>
    <t>Чебан Г.С.</t>
  </si>
  <si>
    <t>Рилова К.В.</t>
  </si>
  <si>
    <t>Гончаренко Л.І.</t>
  </si>
  <si>
    <t>Гавриленко О.Д.</t>
  </si>
  <si>
    <t>Чебаненко В.В.</t>
  </si>
  <si>
    <t>Ремша С.П.</t>
  </si>
  <si>
    <t>укр.мова</t>
  </si>
  <si>
    <t>1 зарах</t>
  </si>
  <si>
    <t>3 зарах</t>
  </si>
  <si>
    <t>Додаток 16а</t>
  </si>
  <si>
    <t>2.1.6.1. Освітній моніторинг предметів художньо-естетичного циклу 
(художня культура, етика, образотворче, музичне мистецтво, мистецтво)</t>
  </si>
  <si>
    <t>2.1.6.1. Освітній моніторинг предметів інформаційно-технологічного, естетичного циклу 
(інформатика, трудове навчання, обслуговуюча праця)</t>
  </si>
  <si>
    <t>2.1.4.1. Освітній моніторинг предметів суспільно-гуманітарного циклу (українська мова та література, 
російська мова, англійська мова, зарубіжна література, історія, правознавство, людина і світ)</t>
  </si>
  <si>
    <t>2.1.3.1. Освітній моніторинг предметів природничо-математичного циклу 
(математика, алгебра, геометрія, біологія, географія, фізика, астрономія, хімія, екологія)</t>
  </si>
  <si>
    <t>За 2015/2016 н. р.</t>
  </si>
  <si>
    <t>Якісний показник                           +/-</t>
  </si>
  <si>
    <t>Середній бал +/-</t>
  </si>
  <si>
    <t>За 2016/2017 н. р.</t>
  </si>
  <si>
    <t>Цикли</t>
  </si>
  <si>
    <t>Середній бал</t>
  </si>
  <si>
    <t xml:space="preserve">Якісний показник               
 </t>
  </si>
  <si>
    <t xml:space="preserve">Якісний показник                           
 </t>
  </si>
  <si>
    <t xml:space="preserve">Художньо-естетичний </t>
  </si>
  <si>
    <t xml:space="preserve">Інформаційно-технологічний </t>
  </si>
  <si>
    <t xml:space="preserve">Фізкультурно-оздоровчий </t>
  </si>
  <si>
    <t xml:space="preserve">Суспільно-гуманітарний </t>
  </si>
  <si>
    <t xml:space="preserve">Природничо-математичний </t>
  </si>
  <si>
    <t>С.б.</t>
  </si>
  <si>
    <t>2015/2016</t>
  </si>
  <si>
    <t>Різниця</t>
  </si>
  <si>
    <t>Якісний показник</t>
  </si>
  <si>
    <t>Астрономія</t>
  </si>
  <si>
    <t>Хімія</t>
  </si>
  <si>
    <t>Природознавство</t>
  </si>
  <si>
    <t>Українська мова</t>
  </si>
  <si>
    <t>Українська література</t>
  </si>
  <si>
    <t>Російська мова</t>
  </si>
  <si>
    <t>Зарубіжна література</t>
  </si>
  <si>
    <t>Англійська мова</t>
  </si>
  <si>
    <t>Французька мова</t>
  </si>
  <si>
    <t>Молдовська мова</t>
  </si>
  <si>
    <t>Молдовська література</t>
  </si>
  <si>
    <t>Болгарська мова</t>
  </si>
  <si>
    <t>Болгарська література</t>
  </si>
  <si>
    <t>Історія України</t>
  </si>
  <si>
    <t>Всесвітня історія</t>
  </si>
  <si>
    <t>Правознавство</t>
  </si>
  <si>
    <t>Людина і світ</t>
  </si>
  <si>
    <t>Основи здоров'я</t>
  </si>
  <si>
    <t>Фізична культура</t>
  </si>
  <si>
    <t>Захист Вітчизни</t>
  </si>
  <si>
    <t xml:space="preserve">Інформатика </t>
  </si>
  <si>
    <t>Трудове навчання</t>
  </si>
  <si>
    <t>Художня культура</t>
  </si>
  <si>
    <t>Образотворче мистецтво</t>
  </si>
  <si>
    <t>Музичне мистецтво</t>
  </si>
  <si>
    <t>Загальні показники по циклу</t>
  </si>
  <si>
    <t>Чебаненко О.М</t>
  </si>
  <si>
    <t>Сімаченко О.Н</t>
  </si>
  <si>
    <t>Гавриленко О.Д</t>
  </si>
  <si>
    <t>Чебаненко В.В</t>
  </si>
  <si>
    <t>Гавриленко Н.С</t>
  </si>
  <si>
    <t>Щербина Н.Л.</t>
  </si>
  <si>
    <t>природозн</t>
  </si>
  <si>
    <t>Порівняльний моніторинг якості знань учнів з предметів  інваріантної складової у 2015/2016 та 2016/2017 н. р.</t>
  </si>
  <si>
    <t>Чабан Н.П.</t>
  </si>
  <si>
    <t>2 зарах</t>
  </si>
  <si>
    <t>РІЧНА</t>
  </si>
  <si>
    <t>Я у світі</t>
  </si>
  <si>
    <t>Чабан Г.С.</t>
  </si>
  <si>
    <t>Літер.читання</t>
  </si>
  <si>
    <t>2017/2018н.р.</t>
  </si>
  <si>
    <t>2017/2018</t>
  </si>
  <si>
    <r>
      <t>РІЧНА 20</t>
    </r>
    <r>
      <rPr>
        <b/>
        <u/>
        <sz val="11"/>
        <color indexed="8"/>
        <rFont val="Calibri"/>
        <family val="2"/>
        <charset val="204"/>
      </rPr>
      <t>17</t>
    </r>
    <r>
      <rPr>
        <b/>
        <sz val="11"/>
        <color indexed="8"/>
        <rFont val="Calibri"/>
        <family val="2"/>
        <charset val="204"/>
      </rPr>
      <t>/20</t>
    </r>
    <r>
      <rPr>
        <b/>
        <u/>
        <sz val="11"/>
        <color indexed="8"/>
        <rFont val="Calibri"/>
        <family val="2"/>
        <charset val="204"/>
      </rPr>
      <t xml:space="preserve">18 </t>
    </r>
    <r>
      <rPr>
        <b/>
        <sz val="11"/>
        <color indexed="8"/>
        <rFont val="Calibri"/>
        <family val="2"/>
        <charset val="204"/>
      </rPr>
      <t>навчального  року</t>
    </r>
  </si>
  <si>
    <r>
      <t>РІЧНА 20</t>
    </r>
    <r>
      <rPr>
        <b/>
        <u/>
        <sz val="11"/>
        <color indexed="8"/>
        <rFont val="Calibri"/>
        <family val="2"/>
        <charset val="204"/>
      </rPr>
      <t>17</t>
    </r>
    <r>
      <rPr>
        <b/>
        <sz val="11"/>
        <color indexed="8"/>
        <rFont val="Calibri"/>
        <family val="2"/>
        <charset val="204"/>
      </rPr>
      <t>/20</t>
    </r>
    <r>
      <rPr>
        <b/>
        <u/>
        <sz val="11"/>
        <color indexed="8"/>
        <rFont val="Calibri"/>
        <family val="2"/>
        <charset val="204"/>
      </rPr>
      <t>18</t>
    </r>
    <r>
      <rPr>
        <b/>
        <sz val="11"/>
        <color indexed="8"/>
        <rFont val="Calibri"/>
        <family val="2"/>
        <charset val="204"/>
      </rPr>
      <t xml:space="preserve"> навчального  року</t>
    </r>
  </si>
  <si>
    <t>Гавриленко Є.Д,</t>
  </si>
  <si>
    <t>укр.літ</t>
  </si>
  <si>
    <t>Гриценко К.О.</t>
  </si>
  <si>
    <t>гончаренко Л.І.</t>
  </si>
  <si>
    <t>2017/2018 н.р.</t>
  </si>
  <si>
    <t>3  зарах</t>
  </si>
  <si>
    <t>1зарах</t>
  </si>
  <si>
    <t>Порівняльний моніторинг якості знань учнів з предметів  інваріантної складової за циклами 2016/2017 та 2017/2018 н.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</si>
</sst>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1"/>
      <color rgb="FFFF0000"/>
      <name val="Arial Narrow"/>
      <family val="2"/>
      <charset val="204"/>
    </font>
    <font>
      <b/>
      <sz val="11"/>
      <color rgb="FF0070C0"/>
      <name val="Arial Narrow"/>
      <family val="2"/>
      <charset val="204"/>
    </font>
    <font>
      <b/>
      <sz val="11"/>
      <color rgb="FF7030A0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rgb="FF002060"/>
      <name val="Arial Narrow"/>
      <family val="2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4">
    <xf numFmtId="0" fontId="0" fillId="0" borderId="0" xfId="0"/>
    <xf numFmtId="0" fontId="0" fillId="0" borderId="0" xfId="0" applyAlignment="1">
      <alignment horizontal="center"/>
    </xf>
    <xf numFmtId="0" fontId="22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1" fontId="0" fillId="3" borderId="1" xfId="0" applyNumberFormat="1" applyFill="1" applyBorder="1" applyAlignment="1">
      <alignment horizontal="center" vertical="top"/>
    </xf>
    <xf numFmtId="0" fontId="21" fillId="0" borderId="1" xfId="0" applyFont="1" applyBorder="1" applyAlignment="1">
      <alignment horizontal="left" vertical="top"/>
    </xf>
    <xf numFmtId="0" fontId="21" fillId="0" borderId="1" xfId="0" applyFont="1" applyBorder="1" applyAlignment="1">
      <alignment horizontal="center" vertical="top"/>
    </xf>
    <xf numFmtId="1" fontId="21" fillId="3" borderId="1" xfId="0" applyNumberFormat="1" applyFont="1" applyFill="1" applyBorder="1" applyAlignment="1">
      <alignment horizontal="center" vertical="top"/>
    </xf>
    <xf numFmtId="0" fontId="0" fillId="0" borderId="0" xfId="0" applyFont="1" applyAlignment="1">
      <alignment vertical="center"/>
    </xf>
    <xf numFmtId="1" fontId="22" fillId="3" borderId="1" xfId="0" applyNumberFormat="1" applyFont="1" applyFill="1" applyBorder="1" applyAlignment="1">
      <alignment horizontal="center" vertical="top"/>
    </xf>
    <xf numFmtId="0" fontId="0" fillId="0" borderId="0" xfId="0" applyFont="1" applyAlignment="1">
      <alignment horizontal="center" vertical="center"/>
    </xf>
    <xf numFmtId="0" fontId="0" fillId="0" borderId="0" xfId="0" applyBorder="1"/>
    <xf numFmtId="0" fontId="0" fillId="0" borderId="1" xfId="0" applyFont="1" applyBorder="1" applyAlignment="1">
      <alignment horizontal="left" vertical="top"/>
    </xf>
    <xf numFmtId="0" fontId="0" fillId="0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2" borderId="6" xfId="0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NumberFormat="1" applyBorder="1" applyAlignment="1">
      <alignment horizontal="center" vertical="top"/>
    </xf>
    <xf numFmtId="0" fontId="21" fillId="3" borderId="1" xfId="0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center" vertical="top"/>
    </xf>
    <xf numFmtId="1" fontId="0" fillId="3" borderId="1" xfId="0" applyNumberFormat="1" applyFont="1" applyFill="1" applyBorder="1" applyAlignment="1">
      <alignment horizontal="center" vertical="top"/>
    </xf>
    <xf numFmtId="2" fontId="0" fillId="0" borderId="1" xfId="0" applyNumberFormat="1" applyBorder="1" applyAlignment="1">
      <alignment horizontal="left" vertical="top"/>
    </xf>
    <xf numFmtId="0" fontId="0" fillId="3" borderId="1" xfId="0" applyNumberFormat="1" applyFill="1" applyBorder="1" applyAlignment="1">
      <alignment horizontal="center" vertical="top"/>
    </xf>
    <xf numFmtId="0" fontId="22" fillId="3" borderId="1" xfId="0" applyFont="1" applyFill="1" applyBorder="1" applyAlignment="1">
      <alignment horizontal="center" vertical="top"/>
    </xf>
    <xf numFmtId="0" fontId="22" fillId="0" borderId="6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left" vertical="top" wrapText="1"/>
    </xf>
    <xf numFmtId="0" fontId="22" fillId="3" borderId="6" xfId="0" applyFont="1" applyFill="1" applyBorder="1" applyAlignment="1">
      <alignment horizontal="center" vertical="top" wrapText="1"/>
    </xf>
    <xf numFmtId="0" fontId="22" fillId="3" borderId="6" xfId="0" applyFont="1" applyFill="1" applyBorder="1" applyAlignment="1">
      <alignment horizontal="center" vertical="top"/>
    </xf>
    <xf numFmtId="0" fontId="0" fillId="0" borderId="6" xfId="0" applyBorder="1" applyAlignment="1">
      <alignment vertical="top"/>
    </xf>
    <xf numFmtId="1" fontId="0" fillId="3" borderId="6" xfId="0" applyNumberFormat="1" applyFill="1" applyBorder="1" applyAlignment="1">
      <alignment horizontal="center" vertical="top"/>
    </xf>
    <xf numFmtId="0" fontId="21" fillId="0" borderId="1" xfId="0" applyFont="1" applyBorder="1" applyAlignment="1">
      <alignment vertical="top" wrapText="1"/>
    </xf>
    <xf numFmtId="0" fontId="21" fillId="0" borderId="6" xfId="0" applyFont="1" applyBorder="1" applyAlignment="1">
      <alignment horizontal="center" vertical="top"/>
    </xf>
    <xf numFmtId="0" fontId="20" fillId="0" borderId="6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/>
    </xf>
    <xf numFmtId="0" fontId="0" fillId="3" borderId="6" xfId="0" applyFill="1" applyBorder="1" applyAlignment="1">
      <alignment horizontal="center" vertical="top" wrapText="1"/>
    </xf>
    <xf numFmtId="0" fontId="22" fillId="3" borderId="1" xfId="0" applyFont="1" applyFill="1" applyBorder="1" applyAlignment="1">
      <alignment horizontal="left" vertical="top"/>
    </xf>
    <xf numFmtId="1" fontId="22" fillId="3" borderId="6" xfId="0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22" fillId="3" borderId="1" xfId="0" applyFont="1" applyFill="1" applyBorder="1" applyAlignment="1">
      <alignment vertical="top"/>
    </xf>
    <xf numFmtId="164" fontId="16" fillId="3" borderId="6" xfId="0" applyNumberFormat="1" applyFont="1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164" fontId="0" fillId="3" borderId="6" xfId="0" applyNumberFormat="1" applyFill="1" applyBorder="1" applyAlignment="1">
      <alignment horizontal="center" vertical="top"/>
    </xf>
    <xf numFmtId="164" fontId="0" fillId="3" borderId="6" xfId="0" applyNumberFormat="1" applyFill="1" applyBorder="1" applyAlignment="1">
      <alignment horizontal="center" vertical="top" wrapText="1"/>
    </xf>
    <xf numFmtId="0" fontId="0" fillId="3" borderId="6" xfId="0" applyFill="1" applyBorder="1" applyAlignment="1">
      <alignment horizontal="center" wrapText="1"/>
    </xf>
    <xf numFmtId="164" fontId="0" fillId="3" borderId="6" xfId="0" applyNumberFormat="1" applyFill="1" applyBorder="1" applyAlignment="1">
      <alignment horizontal="center" vertical="center"/>
    </xf>
    <xf numFmtId="1" fontId="0" fillId="3" borderId="6" xfId="0" applyNumberFormat="1" applyFill="1" applyBorder="1" applyAlignment="1">
      <alignment horizontal="center" vertical="center"/>
    </xf>
    <xf numFmtId="164" fontId="22" fillId="3" borderId="6" xfId="0" applyNumberFormat="1" applyFont="1" applyFill="1" applyBorder="1" applyAlignment="1">
      <alignment horizontal="center" vertical="top"/>
    </xf>
    <xf numFmtId="0" fontId="0" fillId="3" borderId="6" xfId="0" applyFill="1" applyBorder="1" applyAlignment="1">
      <alignment horizontal="center" vertical="center"/>
    </xf>
    <xf numFmtId="164" fontId="15" fillId="3" borderId="6" xfId="0" applyNumberFormat="1" applyFont="1" applyFill="1" applyBorder="1" applyAlignment="1">
      <alignment horizontal="center" vertical="top"/>
    </xf>
    <xf numFmtId="1" fontId="0" fillId="3" borderId="6" xfId="0" applyNumberFormat="1" applyFill="1" applyBorder="1" applyAlignment="1">
      <alignment horizontal="center" vertical="top" wrapText="1"/>
    </xf>
    <xf numFmtId="0" fontId="0" fillId="3" borderId="1" xfId="0" applyFill="1" applyBorder="1" applyAlignment="1">
      <alignment vertical="top" wrapText="1"/>
    </xf>
    <xf numFmtId="0" fontId="0" fillId="2" borderId="6" xfId="0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 wrapText="1"/>
    </xf>
    <xf numFmtId="0" fontId="0" fillId="3" borderId="6" xfId="0" applyFill="1" applyBorder="1" applyAlignment="1">
      <alignment vertical="top"/>
    </xf>
    <xf numFmtId="0" fontId="0" fillId="3" borderId="1" xfId="0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3" borderId="1" xfId="0" applyFill="1" applyBorder="1"/>
    <xf numFmtId="164" fontId="28" fillId="3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/>
    </xf>
    <xf numFmtId="0" fontId="14" fillId="2" borderId="6" xfId="0" applyFont="1" applyFill="1" applyBorder="1" applyAlignment="1">
      <alignment horizontal="center" wrapText="1"/>
    </xf>
    <xf numFmtId="164" fontId="14" fillId="3" borderId="6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/>
    </xf>
    <xf numFmtId="164" fontId="14" fillId="3" borderId="6" xfId="0" applyNumberFormat="1" applyFont="1" applyFill="1" applyBorder="1" applyAlignment="1">
      <alignment horizontal="center" vertical="top"/>
    </xf>
    <xf numFmtId="164" fontId="14" fillId="3" borderId="6" xfId="0" applyNumberFormat="1" applyFont="1" applyFill="1" applyBorder="1" applyAlignment="1">
      <alignment horizontal="center" vertical="top" wrapText="1"/>
    </xf>
    <xf numFmtId="0" fontId="14" fillId="0" borderId="1" xfId="0" applyFont="1" applyBorder="1" applyAlignment="1">
      <alignment vertical="top"/>
    </xf>
    <xf numFmtId="0" fontId="14" fillId="3" borderId="1" xfId="0" applyFont="1" applyFill="1" applyBorder="1" applyAlignment="1">
      <alignment vertical="top"/>
    </xf>
    <xf numFmtId="1" fontId="14" fillId="3" borderId="1" xfId="0" applyNumberFormat="1" applyFont="1" applyFill="1" applyBorder="1" applyAlignment="1">
      <alignment horizontal="center" vertical="top"/>
    </xf>
    <xf numFmtId="0" fontId="14" fillId="0" borderId="1" xfId="0" applyFont="1" applyBorder="1" applyAlignment="1">
      <alignment horizontal="left" vertical="top"/>
    </xf>
    <xf numFmtId="0" fontId="14" fillId="0" borderId="1" xfId="0" applyNumberFormat="1" applyFont="1" applyBorder="1" applyAlignment="1">
      <alignment horizontal="center" vertical="top"/>
    </xf>
    <xf numFmtId="0" fontId="14" fillId="3" borderId="6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vertical="top"/>
    </xf>
    <xf numFmtId="164" fontId="15" fillId="3" borderId="6" xfId="0" applyNumberFormat="1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 vertical="center"/>
    </xf>
    <xf numFmtId="0" fontId="0" fillId="5" borderId="6" xfId="0" applyFill="1" applyBorder="1" applyAlignment="1">
      <alignment vertical="top"/>
    </xf>
    <xf numFmtId="0" fontId="0" fillId="5" borderId="6" xfId="0" applyFill="1" applyBorder="1" applyAlignment="1">
      <alignment horizontal="center"/>
    </xf>
    <xf numFmtId="0" fontId="0" fillId="5" borderId="6" xfId="0" applyFill="1" applyBorder="1" applyAlignment="1">
      <alignment horizontal="center" vertical="top" wrapText="1"/>
    </xf>
    <xf numFmtId="0" fontId="22" fillId="3" borderId="6" xfId="0" applyFont="1" applyFill="1" applyBorder="1" applyAlignment="1">
      <alignment vertical="top"/>
    </xf>
    <xf numFmtId="0" fontId="0" fillId="5" borderId="1" xfId="0" applyFill="1" applyBorder="1" applyAlignment="1">
      <alignment horizontal="center" vertical="center"/>
    </xf>
    <xf numFmtId="0" fontId="0" fillId="5" borderId="6" xfId="0" applyFill="1" applyBorder="1"/>
    <xf numFmtId="1" fontId="0" fillId="5" borderId="6" xfId="0" applyNumberFormat="1" applyFill="1" applyBorder="1" applyAlignment="1">
      <alignment horizontal="center"/>
    </xf>
    <xf numFmtId="0" fontId="0" fillId="0" borderId="1" xfId="0" applyBorder="1"/>
    <xf numFmtId="0" fontId="0" fillId="5" borderId="1" xfId="0" applyFill="1" applyBorder="1"/>
    <xf numFmtId="1" fontId="0" fillId="5" borderId="1" xfId="0" applyNumberFormat="1" applyFill="1" applyBorder="1" applyAlignment="1">
      <alignment horizontal="center"/>
    </xf>
    <xf numFmtId="164" fontId="0" fillId="5" borderId="6" xfId="0" applyNumberFormat="1" applyFill="1" applyBorder="1" applyAlignment="1">
      <alignment horizontal="center" vertical="top"/>
    </xf>
    <xf numFmtId="164" fontId="0" fillId="5" borderId="6" xfId="0" applyNumberFormat="1" applyFill="1" applyBorder="1" applyAlignment="1">
      <alignment horizontal="center" vertical="top" wrapText="1"/>
    </xf>
    <xf numFmtId="164" fontId="0" fillId="2" borderId="6" xfId="0" applyNumberFormat="1" applyFill="1" applyBorder="1" applyAlignment="1">
      <alignment horizontal="center" vertical="top"/>
    </xf>
    <xf numFmtId="0" fontId="0" fillId="5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top" wrapText="1"/>
    </xf>
    <xf numFmtId="164" fontId="0" fillId="5" borderId="6" xfId="0" applyNumberFormat="1" applyFill="1" applyBorder="1" applyAlignment="1">
      <alignment horizontal="center"/>
    </xf>
    <xf numFmtId="164" fontId="37" fillId="3" borderId="1" xfId="0" applyNumberFormat="1" applyFont="1" applyFill="1" applyBorder="1" applyAlignment="1">
      <alignment horizontal="center" vertical="top"/>
    </xf>
    <xf numFmtId="164" fontId="37" fillId="3" borderId="1" xfId="0" applyNumberFormat="1" applyFont="1" applyFill="1" applyBorder="1" applyAlignment="1">
      <alignment horizontal="center" vertical="top" wrapText="1"/>
    </xf>
    <xf numFmtId="164" fontId="38" fillId="3" borderId="1" xfId="0" applyNumberFormat="1" applyFont="1" applyFill="1" applyBorder="1" applyAlignment="1">
      <alignment horizontal="center" vertical="top"/>
    </xf>
    <xf numFmtId="164" fontId="34" fillId="3" borderId="1" xfId="0" applyNumberFormat="1" applyFont="1" applyFill="1" applyBorder="1" applyAlignment="1">
      <alignment horizontal="center" vertical="top"/>
    </xf>
    <xf numFmtId="164" fontId="39" fillId="3" borderId="1" xfId="0" applyNumberFormat="1" applyFont="1" applyFill="1" applyBorder="1" applyAlignment="1">
      <alignment horizontal="center" vertical="top"/>
    </xf>
    <xf numFmtId="164" fontId="33" fillId="4" borderId="1" xfId="0" applyNumberFormat="1" applyFont="1" applyFill="1" applyBorder="1" applyAlignment="1">
      <alignment horizontal="center" vertical="top"/>
    </xf>
    <xf numFmtId="164" fontId="33" fillId="3" borderId="1" xfId="0" applyNumberFormat="1" applyFont="1" applyFill="1" applyBorder="1" applyAlignment="1">
      <alignment horizontal="center" vertical="top"/>
    </xf>
    <xf numFmtId="164" fontId="36" fillId="6" borderId="1" xfId="0" applyNumberFormat="1" applyFont="1" applyFill="1" applyBorder="1" applyAlignment="1">
      <alignment horizontal="center" vertical="top"/>
    </xf>
    <xf numFmtId="0" fontId="22" fillId="0" borderId="1" xfId="0" applyFont="1" applyBorder="1" applyAlignment="1">
      <alignment horizontal="center" vertical="center" textRotation="90" wrapText="1"/>
    </xf>
    <xf numFmtId="0" fontId="0" fillId="7" borderId="1" xfId="0" applyFill="1" applyBorder="1" applyAlignment="1">
      <alignment horizontal="center" wrapText="1"/>
    </xf>
    <xf numFmtId="164" fontId="0" fillId="7" borderId="1" xfId="0" applyNumberFormat="1" applyFill="1" applyBorder="1" applyAlignment="1">
      <alignment horizontal="center" vertical="top" wrapText="1"/>
    </xf>
    <xf numFmtId="164" fontId="0" fillId="3" borderId="1" xfId="0" applyNumberFormat="1" applyFill="1" applyBorder="1" applyAlignment="1">
      <alignment horizontal="center" vertical="top" wrapText="1"/>
    </xf>
    <xf numFmtId="0" fontId="0" fillId="7" borderId="1" xfId="0" applyFill="1" applyBorder="1" applyAlignment="1">
      <alignment horizontal="center" vertical="top" wrapText="1"/>
    </xf>
    <xf numFmtId="0" fontId="0" fillId="5" borderId="1" xfId="0" applyFill="1" applyBorder="1" applyAlignment="1">
      <alignment vertical="top"/>
    </xf>
    <xf numFmtId="0" fontId="0" fillId="5" borderId="1" xfId="0" applyFill="1" applyBorder="1" applyAlignment="1">
      <alignment wrapText="1"/>
    </xf>
    <xf numFmtId="16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left" vertical="top" wrapText="1"/>
    </xf>
    <xf numFmtId="164" fontId="0" fillId="5" borderId="1" xfId="0" applyNumberFormat="1" applyFill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0" fontId="13" fillId="0" borderId="6" xfId="0" applyFont="1" applyBorder="1" applyAlignment="1">
      <alignment horizontal="center" vertical="top" wrapText="1"/>
    </xf>
    <xf numFmtId="0" fontId="20" fillId="5" borderId="6" xfId="0" applyFont="1" applyFill="1" applyBorder="1" applyAlignment="1">
      <alignment horizontal="left" vertical="top" wrapText="1"/>
    </xf>
    <xf numFmtId="1" fontId="0" fillId="5" borderId="6" xfId="0" applyNumberFormat="1" applyFill="1" applyBorder="1" applyAlignment="1">
      <alignment horizontal="center" vertical="top"/>
    </xf>
    <xf numFmtId="0" fontId="0" fillId="5" borderId="6" xfId="0" applyFill="1" applyBorder="1" applyAlignment="1">
      <alignment horizontal="left" vertical="top"/>
    </xf>
    <xf numFmtId="1" fontId="0" fillId="5" borderId="1" xfId="0" applyNumberFormat="1" applyFill="1" applyBorder="1" applyAlignment="1">
      <alignment horizontal="center" vertical="top"/>
    </xf>
    <xf numFmtId="0" fontId="1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/>
    <xf numFmtId="0" fontId="0" fillId="5" borderId="1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wrapText="1"/>
    </xf>
    <xf numFmtId="1" fontId="22" fillId="5" borderId="1" xfId="0" applyNumberFormat="1" applyFont="1" applyFill="1" applyBorder="1" applyAlignment="1">
      <alignment horizontal="center"/>
    </xf>
    <xf numFmtId="1" fontId="13" fillId="5" borderId="1" xfId="0" applyNumberFormat="1" applyFont="1" applyFill="1" applyBorder="1" applyAlignment="1">
      <alignment horizontal="center"/>
    </xf>
    <xf numFmtId="1" fontId="0" fillId="5" borderId="1" xfId="0" applyNumberFormat="1" applyFont="1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top"/>
    </xf>
    <xf numFmtId="0" fontId="0" fillId="5" borderId="1" xfId="0" applyFill="1" applyBorder="1" applyAlignment="1">
      <alignment horizontal="left"/>
    </xf>
    <xf numFmtId="0" fontId="13" fillId="5" borderId="1" xfId="0" applyFont="1" applyFill="1" applyBorder="1" applyAlignment="1">
      <alignment vertical="top" wrapText="1"/>
    </xf>
    <xf numFmtId="164" fontId="13" fillId="5" borderId="1" xfId="0" applyNumberFormat="1" applyFont="1" applyFill="1" applyBorder="1" applyAlignment="1">
      <alignment horizontal="center"/>
    </xf>
    <xf numFmtId="164" fontId="0" fillId="3" borderId="1" xfId="0" applyNumberFormat="1" applyFill="1" applyBorder="1"/>
    <xf numFmtId="0" fontId="0" fillId="5" borderId="1" xfId="0" applyFill="1" applyBorder="1" applyAlignment="1">
      <alignment horizontal="left" vertical="top"/>
    </xf>
    <xf numFmtId="164" fontId="28" fillId="5" borderId="1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 vertical="top"/>
    </xf>
    <xf numFmtId="0" fontId="0" fillId="0" borderId="6" xfId="0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1" fontId="0" fillId="5" borderId="1" xfId="0" applyNumberForma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/>
    </xf>
    <xf numFmtId="1" fontId="13" fillId="5" borderId="1" xfId="0" applyNumberFormat="1" applyFon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top"/>
    </xf>
    <xf numFmtId="0" fontId="14" fillId="0" borderId="1" xfId="0" applyFont="1" applyFill="1" applyBorder="1" applyAlignment="1">
      <alignment horizontal="center" vertical="top"/>
    </xf>
    <xf numFmtId="0" fontId="14" fillId="0" borderId="1" xfId="0" applyFont="1" applyFill="1" applyBorder="1"/>
    <xf numFmtId="0" fontId="0" fillId="0" borderId="1" xfId="0" applyFill="1" applyBorder="1"/>
    <xf numFmtId="0" fontId="13" fillId="0" borderId="1" xfId="0" applyFont="1" applyBorder="1" applyAlignment="1">
      <alignment vertical="top"/>
    </xf>
    <xf numFmtId="0" fontId="14" fillId="0" borderId="6" xfId="0" applyFont="1" applyFill="1" applyBorder="1" applyAlignment="1">
      <alignment horizontal="center" wrapText="1"/>
    </xf>
    <xf numFmtId="1" fontId="13" fillId="5" borderId="1" xfId="0" applyNumberFormat="1" applyFont="1" applyFill="1" applyBorder="1" applyAlignment="1">
      <alignment horizontal="center" vertical="top"/>
    </xf>
    <xf numFmtId="164" fontId="14" fillId="5" borderId="6" xfId="0" applyNumberFormat="1" applyFont="1" applyFill="1" applyBorder="1" applyAlignment="1">
      <alignment horizontal="center" vertical="top"/>
    </xf>
    <xf numFmtId="164" fontId="14" fillId="5" borderId="6" xfId="0" applyNumberFormat="1" applyFont="1" applyFill="1" applyBorder="1" applyAlignment="1">
      <alignment horizontal="center" vertical="top" wrapText="1"/>
    </xf>
    <xf numFmtId="164" fontId="13" fillId="5" borderId="1" xfId="0" applyNumberFormat="1" applyFont="1" applyFill="1" applyBorder="1" applyAlignment="1">
      <alignment horizontal="center" vertical="center"/>
    </xf>
    <xf numFmtId="164" fontId="13" fillId="5" borderId="1" xfId="0" applyNumberFormat="1" applyFont="1" applyFill="1" applyBorder="1" applyAlignment="1">
      <alignment horizontal="center" vertical="top"/>
    </xf>
    <xf numFmtId="164" fontId="14" fillId="2" borderId="6" xfId="0" applyNumberFormat="1" applyFont="1" applyFill="1" applyBorder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/>
    </xf>
    <xf numFmtId="0" fontId="14" fillId="5" borderId="1" xfId="0" applyFont="1" applyFill="1" applyBorder="1" applyAlignment="1">
      <alignment vertical="top"/>
    </xf>
    <xf numFmtId="0" fontId="12" fillId="5" borderId="1" xfId="0" applyFont="1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/>
    </xf>
    <xf numFmtId="1" fontId="12" fillId="5" borderId="1" xfId="0" applyNumberFormat="1" applyFont="1" applyFill="1" applyBorder="1" applyAlignment="1">
      <alignment horizontal="center" vertical="center"/>
    </xf>
    <xf numFmtId="164" fontId="12" fillId="5" borderId="1" xfId="0" applyNumberFormat="1" applyFont="1" applyFill="1" applyBorder="1" applyAlignment="1">
      <alignment horizontal="center" vertical="center"/>
    </xf>
    <xf numFmtId="1" fontId="14" fillId="2" borderId="6" xfId="0" applyNumberFormat="1" applyFont="1" applyFill="1" applyBorder="1" applyAlignment="1">
      <alignment horizontal="center" wrapText="1"/>
    </xf>
    <xf numFmtId="0" fontId="12" fillId="5" borderId="1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1" fontId="14" fillId="0" borderId="1" xfId="0" applyNumberFormat="1" applyFont="1" applyFill="1" applyBorder="1" applyAlignment="1">
      <alignment horizontal="center" vertical="top"/>
    </xf>
    <xf numFmtId="164" fontId="14" fillId="0" borderId="6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64" fontId="0" fillId="0" borderId="1" xfId="0" applyNumberFormat="1" applyFill="1" applyBorder="1" applyAlignment="1">
      <alignment horizontal="center" vertical="top"/>
    </xf>
    <xf numFmtId="2" fontId="0" fillId="5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top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left"/>
    </xf>
    <xf numFmtId="1" fontId="11" fillId="5" borderId="1" xfId="0" applyNumberFormat="1" applyFon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vertical="top"/>
    </xf>
    <xf numFmtId="164" fontId="11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/>
    <xf numFmtId="0" fontId="11" fillId="5" borderId="1" xfId="0" applyFont="1" applyFill="1" applyBorder="1" applyAlignment="1">
      <alignment horizontal="center" vertical="top"/>
    </xf>
    <xf numFmtId="1" fontId="22" fillId="5" borderId="1" xfId="0" applyNumberFormat="1" applyFont="1" applyFill="1" applyBorder="1" applyAlignment="1">
      <alignment horizontal="center" vertical="center"/>
    </xf>
    <xf numFmtId="164" fontId="11" fillId="5" borderId="1" xfId="0" applyNumberFormat="1" applyFont="1" applyFill="1" applyBorder="1" applyAlignment="1">
      <alignment horizontal="center" vertical="top"/>
    </xf>
    <xf numFmtId="1" fontId="0" fillId="2" borderId="6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0" fillId="0" borderId="0" xfId="0" applyNumberFormat="1"/>
    <xf numFmtId="0" fontId="0" fillId="5" borderId="1" xfId="0" applyFill="1" applyBorder="1" applyAlignment="1">
      <alignment horizontal="center" vertical="top" wrapText="1"/>
    </xf>
    <xf numFmtId="0" fontId="0" fillId="5" borderId="1" xfId="0" applyFill="1" applyBorder="1" applyAlignment="1">
      <alignment vertical="top" wrapText="1"/>
    </xf>
    <xf numFmtId="0" fontId="11" fillId="3" borderId="1" xfId="0" applyFont="1" applyFill="1" applyBorder="1" applyAlignment="1">
      <alignment horizontal="center" vertical="top"/>
    </xf>
    <xf numFmtId="164" fontId="11" fillId="3" borderId="6" xfId="0" applyNumberFormat="1" applyFont="1" applyFill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/>
    </xf>
    <xf numFmtId="0" fontId="14" fillId="0" borderId="6" xfId="0" applyFont="1" applyFill="1" applyBorder="1"/>
    <xf numFmtId="0" fontId="0" fillId="0" borderId="6" xfId="0" applyFill="1" applyBorder="1"/>
    <xf numFmtId="0" fontId="10" fillId="5" borderId="1" xfId="0" applyFont="1" applyFill="1" applyBorder="1" applyAlignment="1">
      <alignment vertical="top"/>
    </xf>
    <xf numFmtId="164" fontId="16" fillId="5" borderId="6" xfId="0" applyNumberFormat="1" applyFont="1" applyFill="1" applyBorder="1" applyAlignment="1">
      <alignment horizontal="center" vertical="top"/>
    </xf>
    <xf numFmtId="1" fontId="10" fillId="3" borderId="1" xfId="0" applyNumberFormat="1" applyFont="1" applyFill="1" applyBorder="1" applyAlignment="1">
      <alignment horizontal="center" vertical="top"/>
    </xf>
    <xf numFmtId="164" fontId="10" fillId="3" borderId="6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/>
    </xf>
    <xf numFmtId="1" fontId="22" fillId="5" borderId="1" xfId="0" applyNumberFormat="1" applyFont="1" applyFill="1" applyBorder="1" applyAlignment="1">
      <alignment horizontal="center" vertical="top"/>
    </xf>
    <xf numFmtId="1" fontId="14" fillId="5" borderId="1" xfId="0" applyNumberFormat="1" applyFont="1" applyFill="1" applyBorder="1" applyAlignment="1">
      <alignment horizontal="center" vertical="top"/>
    </xf>
    <xf numFmtId="164" fontId="14" fillId="5" borderId="6" xfId="0" applyNumberFormat="1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top"/>
    </xf>
    <xf numFmtId="164" fontId="10" fillId="5" borderId="6" xfId="0" applyNumberFormat="1" applyFont="1" applyFill="1" applyBorder="1" applyAlignment="1">
      <alignment horizontal="center" vertical="top"/>
    </xf>
    <xf numFmtId="1" fontId="10" fillId="5" borderId="1" xfId="0" applyNumberFormat="1" applyFont="1" applyFill="1" applyBorder="1" applyAlignment="1">
      <alignment horizontal="center" vertical="top"/>
    </xf>
    <xf numFmtId="164" fontId="10" fillId="5" borderId="6" xfId="0" applyNumberFormat="1" applyFont="1" applyFill="1" applyBorder="1" applyAlignment="1">
      <alignment horizontal="center" vertical="top" wrapText="1"/>
    </xf>
    <xf numFmtId="164" fontId="0" fillId="5" borderId="1" xfId="0" applyNumberForma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164" fontId="14" fillId="8" borderId="6" xfId="0" applyNumberFormat="1" applyFont="1" applyFill="1" applyBorder="1" applyAlignment="1">
      <alignment horizontal="center" vertical="top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/>
    </xf>
    <xf numFmtId="0" fontId="14" fillId="3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0" fillId="7" borderId="4" xfId="0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/>
    </xf>
    <xf numFmtId="0" fontId="9" fillId="3" borderId="6" xfId="0" applyFont="1" applyFill="1" applyBorder="1" applyAlignment="1">
      <alignment vertical="top"/>
    </xf>
    <xf numFmtId="0" fontId="9" fillId="3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/>
    </xf>
    <xf numFmtId="0" fontId="9" fillId="3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top"/>
    </xf>
    <xf numFmtId="0" fontId="9" fillId="0" borderId="1" xfId="0" applyFont="1" applyFill="1" applyBorder="1"/>
    <xf numFmtId="0" fontId="0" fillId="0" borderId="1" xfId="0" applyFill="1" applyBorder="1" applyAlignment="1">
      <alignment horizontal="center"/>
    </xf>
    <xf numFmtId="0" fontId="8" fillId="0" borderId="6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/>
    </xf>
    <xf numFmtId="0" fontId="0" fillId="3" borderId="6" xfId="0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0" fillId="3" borderId="6" xfId="0" applyFill="1" applyBorder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/>
    </xf>
    <xf numFmtId="0" fontId="0" fillId="0" borderId="6" xfId="0" applyBorder="1"/>
    <xf numFmtId="0" fontId="22" fillId="0" borderId="1" xfId="0" applyFont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0" fillId="3" borderId="6" xfId="0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top"/>
    </xf>
    <xf numFmtId="164" fontId="41" fillId="0" borderId="6" xfId="0" applyNumberFormat="1" applyFont="1" applyFill="1" applyBorder="1" applyAlignment="1">
      <alignment horizontal="center" vertical="top"/>
    </xf>
    <xf numFmtId="164" fontId="41" fillId="0" borderId="6" xfId="0" applyNumberFormat="1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164" fontId="2" fillId="3" borderId="6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top"/>
    </xf>
    <xf numFmtId="164" fontId="2" fillId="3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22" fillId="0" borderId="0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22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22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/>
    </xf>
    <xf numFmtId="0" fontId="2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wrapText="1"/>
    </xf>
    <xf numFmtId="0" fontId="27" fillId="0" borderId="7" xfId="0" applyFont="1" applyBorder="1" applyAlignment="1">
      <alignment horizontal="center" vertical="top" wrapText="1"/>
    </xf>
    <xf numFmtId="164" fontId="22" fillId="0" borderId="1" xfId="0" applyNumberFormat="1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22" fillId="0" borderId="4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wrapText="1"/>
    </xf>
    <xf numFmtId="164" fontId="35" fillId="4" borderId="3" xfId="0" applyNumberFormat="1" applyFont="1" applyFill="1" applyBorder="1" applyAlignment="1">
      <alignment horizontal="center" vertical="top" wrapText="1"/>
    </xf>
    <xf numFmtId="164" fontId="35" fillId="4" borderId="5" xfId="0" applyNumberFormat="1" applyFont="1" applyFill="1" applyBorder="1" applyAlignment="1">
      <alignment horizontal="center" vertical="top" wrapText="1"/>
    </xf>
    <xf numFmtId="0" fontId="36" fillId="0" borderId="3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 wrapText="1"/>
    </xf>
    <xf numFmtId="164" fontId="33" fillId="0" borderId="1" xfId="0" applyNumberFormat="1" applyFont="1" applyBorder="1" applyAlignment="1">
      <alignment horizontal="center" vertical="top" wrapText="1"/>
    </xf>
    <xf numFmtId="164" fontId="33" fillId="4" borderId="2" xfId="0" applyNumberFormat="1" applyFont="1" applyFill="1" applyBorder="1" applyAlignment="1">
      <alignment horizontal="center" vertical="center" textRotation="90" wrapText="1"/>
    </xf>
    <xf numFmtId="164" fontId="33" fillId="4" borderId="4" xfId="0" applyNumberFormat="1" applyFont="1" applyFill="1" applyBorder="1" applyAlignment="1">
      <alignment horizontal="center" vertical="center" textRotation="90" wrapText="1"/>
    </xf>
    <xf numFmtId="164" fontId="33" fillId="4" borderId="6" xfId="0" applyNumberFormat="1" applyFont="1" applyFill="1" applyBorder="1" applyAlignment="1">
      <alignment horizontal="center" vertical="center" textRotation="90" wrapText="1"/>
    </xf>
    <xf numFmtId="164" fontId="33" fillId="3" borderId="2" xfId="0" applyNumberFormat="1" applyFont="1" applyFill="1" applyBorder="1" applyAlignment="1">
      <alignment horizontal="center" vertical="center" textRotation="90" wrapText="1"/>
    </xf>
    <xf numFmtId="164" fontId="33" fillId="3" borderId="4" xfId="0" applyNumberFormat="1" applyFont="1" applyFill="1" applyBorder="1" applyAlignment="1">
      <alignment horizontal="center" vertical="center" textRotation="90" wrapText="1"/>
    </xf>
    <xf numFmtId="164" fontId="33" fillId="3" borderId="6" xfId="0" applyNumberFormat="1" applyFont="1" applyFill="1" applyBorder="1" applyAlignment="1">
      <alignment horizontal="center" vertical="center" textRotation="90" wrapText="1"/>
    </xf>
    <xf numFmtId="164" fontId="34" fillId="0" borderId="8" xfId="0" applyNumberFormat="1" applyFont="1" applyBorder="1" applyAlignment="1">
      <alignment horizontal="center" vertical="top" wrapText="1"/>
    </xf>
    <xf numFmtId="164" fontId="34" fillId="0" borderId="7" xfId="0" applyNumberFormat="1" applyFont="1" applyBorder="1" applyAlignment="1">
      <alignment horizontal="center" vertical="top" wrapText="1"/>
    </xf>
    <xf numFmtId="164" fontId="34" fillId="0" borderId="9" xfId="0" applyNumberFormat="1" applyFont="1" applyBorder="1" applyAlignment="1">
      <alignment horizontal="center" vertical="top" wrapText="1"/>
    </xf>
    <xf numFmtId="0" fontId="32" fillId="0" borderId="4" xfId="0" applyFont="1" applyBorder="1" applyAlignment="1">
      <alignment horizontal="center" vertical="center" textRotation="90" wrapText="1"/>
    </xf>
    <xf numFmtId="0" fontId="32" fillId="0" borderId="6" xfId="0" applyFont="1" applyBorder="1" applyAlignment="1">
      <alignment horizontal="center" vertical="center" textRotation="90" wrapText="1"/>
    </xf>
    <xf numFmtId="0" fontId="32" fillId="0" borderId="2" xfId="0" applyFont="1" applyBorder="1" applyAlignment="1">
      <alignment horizontal="center" vertical="center" textRotation="90" wrapText="1"/>
    </xf>
    <xf numFmtId="0" fontId="32" fillId="0" borderId="1" xfId="0" applyFont="1" applyBorder="1" applyAlignment="1">
      <alignment horizontal="center" vertical="center" textRotation="90" wrapText="1"/>
    </xf>
    <xf numFmtId="0" fontId="36" fillId="0" borderId="1" xfId="0" applyFont="1" applyBorder="1" applyAlignment="1">
      <alignment horizontal="center" vertical="center" textRotation="90" wrapText="1"/>
    </xf>
    <xf numFmtId="0" fontId="0" fillId="3" borderId="2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31" fillId="0" borderId="0" xfId="0" applyFont="1" applyAlignment="1">
      <alignment horizontal="center" vertical="top"/>
    </xf>
    <xf numFmtId="0" fontId="40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230"/>
  <sheetViews>
    <sheetView topLeftCell="A206" zoomScaleNormal="100" workbookViewId="0">
      <selection activeCell="B38" sqref="B38"/>
    </sheetView>
  </sheetViews>
  <sheetFormatPr defaultRowHeight="15" x14ac:dyDescent="0.25"/>
  <cols>
    <col min="1" max="1" width="4.42578125" customWidth="1"/>
    <col min="2" max="2" width="5.28515625" customWidth="1"/>
    <col min="3" max="3" width="14.5703125" customWidth="1"/>
    <col min="4" max="4" width="12.42578125" customWidth="1"/>
    <col min="5" max="5" width="5.140625" customWidth="1"/>
    <col min="6" max="6" width="7" customWidth="1"/>
    <col min="7" max="7" width="6.42578125" customWidth="1"/>
    <col min="8" max="8" width="13" customWidth="1"/>
    <col min="9" max="9" width="3.5703125" customWidth="1"/>
    <col min="10" max="10" width="3.42578125" customWidth="1"/>
    <col min="11" max="11" width="3.140625" customWidth="1"/>
    <col min="13" max="13" width="3.28515625" customWidth="1"/>
    <col min="14" max="14" width="3.140625" customWidth="1"/>
    <col min="15" max="15" width="3.5703125" customWidth="1"/>
    <col min="17" max="18" width="4" customWidth="1"/>
    <col min="19" max="19" width="3.28515625" customWidth="1"/>
    <col min="21" max="21" width="4.42578125" customWidth="1"/>
    <col min="22" max="22" width="3.7109375" customWidth="1"/>
    <col min="23" max="23" width="4.140625" customWidth="1"/>
    <col min="25" max="25" width="10.7109375" customWidth="1"/>
  </cols>
  <sheetData>
    <row r="1" spans="2:26" x14ac:dyDescent="0.25">
      <c r="B1" s="1"/>
      <c r="Y1" s="286" t="s">
        <v>0</v>
      </c>
      <c r="Z1" s="286"/>
    </row>
    <row r="2" spans="2:26" x14ac:dyDescent="0.25">
      <c r="B2" s="287" t="s">
        <v>146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</row>
    <row r="3" spans="2:26" x14ac:dyDescent="0.25">
      <c r="B3" s="288" t="s">
        <v>58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2:26" x14ac:dyDescent="0.25">
      <c r="B4" s="290" t="s">
        <v>1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</row>
    <row r="5" spans="2:26" x14ac:dyDescent="0.25">
      <c r="B5" s="285" t="s">
        <v>2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</row>
    <row r="6" spans="2:26" ht="30.75" customHeight="1" x14ac:dyDescent="0.25">
      <c r="B6" s="291" t="s">
        <v>86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</row>
    <row r="7" spans="2:26" ht="18.75" customHeight="1" x14ac:dyDescent="0.25">
      <c r="B7" s="292" t="s">
        <v>3</v>
      </c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</row>
    <row r="8" spans="2:26" x14ac:dyDescent="0.25">
      <c r="B8" s="293" t="s">
        <v>4</v>
      </c>
      <c r="C8" s="293" t="s">
        <v>5</v>
      </c>
      <c r="D8" s="294" t="s">
        <v>6</v>
      </c>
      <c r="E8" s="296" t="s">
        <v>7</v>
      </c>
      <c r="F8" s="293" t="s">
        <v>8</v>
      </c>
      <c r="G8" s="297" t="s">
        <v>9</v>
      </c>
      <c r="H8" s="293" t="s">
        <v>10</v>
      </c>
      <c r="I8" s="296" t="s">
        <v>11</v>
      </c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3" t="s">
        <v>140</v>
      </c>
      <c r="Z8" s="293"/>
    </row>
    <row r="9" spans="2:26" x14ac:dyDescent="0.25">
      <c r="B9" s="293"/>
      <c r="C9" s="293"/>
      <c r="D9" s="295"/>
      <c r="E9" s="296"/>
      <c r="F9" s="293"/>
      <c r="G9" s="298"/>
      <c r="H9" s="293"/>
      <c r="I9" s="296" t="s">
        <v>12</v>
      </c>
      <c r="J9" s="296"/>
      <c r="K9" s="296"/>
      <c r="L9" s="296"/>
      <c r="M9" s="296" t="s">
        <v>13</v>
      </c>
      <c r="N9" s="296"/>
      <c r="O9" s="296"/>
      <c r="P9" s="296"/>
      <c r="Q9" s="296" t="s">
        <v>14</v>
      </c>
      <c r="R9" s="296"/>
      <c r="S9" s="296"/>
      <c r="T9" s="296"/>
      <c r="U9" s="296" t="s">
        <v>15</v>
      </c>
      <c r="V9" s="296"/>
      <c r="W9" s="296"/>
      <c r="X9" s="296"/>
      <c r="Y9" s="296" t="s">
        <v>144</v>
      </c>
      <c r="Z9" s="296"/>
    </row>
    <row r="10" spans="2:26" x14ac:dyDescent="0.25">
      <c r="B10" s="293"/>
      <c r="C10" s="293"/>
      <c r="D10" s="295"/>
      <c r="E10" s="296"/>
      <c r="F10" s="293"/>
      <c r="G10" s="298"/>
      <c r="H10" s="293"/>
      <c r="I10" s="293" t="s">
        <v>16</v>
      </c>
      <c r="J10" s="293"/>
      <c r="K10" s="293"/>
      <c r="L10" s="68"/>
      <c r="M10" s="293" t="s">
        <v>16</v>
      </c>
      <c r="N10" s="293"/>
      <c r="O10" s="293"/>
      <c r="P10" s="68"/>
      <c r="Q10" s="293" t="s">
        <v>16</v>
      </c>
      <c r="R10" s="293"/>
      <c r="S10" s="293"/>
      <c r="T10" s="68"/>
      <c r="U10" s="293" t="s">
        <v>16</v>
      </c>
      <c r="V10" s="293"/>
      <c r="W10" s="293"/>
      <c r="X10" s="68"/>
      <c r="Y10" s="293" t="s">
        <v>34</v>
      </c>
      <c r="Z10" s="293" t="s">
        <v>17</v>
      </c>
    </row>
    <row r="11" spans="2:26" x14ac:dyDescent="0.25">
      <c r="B11" s="293"/>
      <c r="C11" s="293"/>
      <c r="D11" s="295"/>
      <c r="E11" s="296"/>
      <c r="F11" s="293"/>
      <c r="G11" s="298"/>
      <c r="H11" s="293"/>
      <c r="I11" s="66">
        <v>1</v>
      </c>
      <c r="J11" s="66">
        <v>2</v>
      </c>
      <c r="K11" s="68">
        <v>3</v>
      </c>
      <c r="L11" s="68" t="s">
        <v>18</v>
      </c>
      <c r="M11" s="66">
        <v>4</v>
      </c>
      <c r="N11" s="66">
        <v>5</v>
      </c>
      <c r="O11" s="68">
        <v>6</v>
      </c>
      <c r="P11" s="68" t="s">
        <v>18</v>
      </c>
      <c r="Q11" s="66">
        <v>7</v>
      </c>
      <c r="R11" s="66">
        <v>8</v>
      </c>
      <c r="S11" s="68">
        <v>9</v>
      </c>
      <c r="T11" s="68" t="s">
        <v>18</v>
      </c>
      <c r="U11" s="66">
        <v>10</v>
      </c>
      <c r="V11" s="66">
        <v>11</v>
      </c>
      <c r="W11" s="68">
        <v>12</v>
      </c>
      <c r="X11" s="68" t="s">
        <v>18</v>
      </c>
      <c r="Y11" s="293"/>
      <c r="Z11" s="293"/>
    </row>
    <row r="12" spans="2:26" x14ac:dyDescent="0.25">
      <c r="B12" s="229">
        <v>1</v>
      </c>
      <c r="C12" s="237" t="s">
        <v>138</v>
      </c>
      <c r="D12" s="48" t="s">
        <v>145</v>
      </c>
      <c r="E12" s="259">
        <v>2</v>
      </c>
      <c r="F12" s="258">
        <v>17</v>
      </c>
      <c r="G12" s="67">
        <f t="shared" ref="G12:G225" si="0">I12+J12+K12+M12+N12+O12+Q12+R12+S12+U12+V12+W12</f>
        <v>17</v>
      </c>
      <c r="H12" s="258" t="s">
        <v>20</v>
      </c>
      <c r="I12" s="229"/>
      <c r="J12" s="229"/>
      <c r="K12" s="230"/>
      <c r="L12" s="53">
        <f t="shared" ref="L12:L225" si="1">SUM(I12:K12)*100/F12</f>
        <v>0</v>
      </c>
      <c r="M12" s="229"/>
      <c r="N12" s="229"/>
      <c r="O12" s="260">
        <v>4</v>
      </c>
      <c r="P12" s="53">
        <f t="shared" ref="P12:P225" si="2">SUM(M12:O12)*100/F12</f>
        <v>23.529411764705884</v>
      </c>
      <c r="Q12" s="261">
        <v>4</v>
      </c>
      <c r="R12" s="261">
        <v>1</v>
      </c>
      <c r="S12" s="260">
        <v>5</v>
      </c>
      <c r="T12" s="53">
        <f t="shared" ref="T12:T225" si="3">SUM(Q12:S12)*100/F12</f>
        <v>58.823529411764703</v>
      </c>
      <c r="U12" s="261">
        <v>3</v>
      </c>
      <c r="V12" s="229"/>
      <c r="W12" s="230"/>
      <c r="X12" s="55">
        <f t="shared" ref="X12:X225" si="4">SUM(U12:W12)*100/F12</f>
        <v>17.647058823529413</v>
      </c>
      <c r="Y12" s="55">
        <f t="shared" ref="Y12:Y225" si="5">((1*I12)+(2*J12)+(3*K12)+(4*M12)+(5*N12)+(6*O12)+(7*Q12)+(8*R12)+(9*S12)+(10*U12)+(11*V12)+(12*W12))/G12</f>
        <v>7.9411764705882355</v>
      </c>
      <c r="Z12" s="56">
        <f t="shared" ref="Z12:Z225" si="6">T12+X12</f>
        <v>76.470588235294116</v>
      </c>
    </row>
    <row r="13" spans="2:26" ht="15.75" customHeight="1" x14ac:dyDescent="0.25">
      <c r="B13" s="42"/>
      <c r="C13" s="43" t="s">
        <v>78</v>
      </c>
      <c r="D13" s="48" t="s">
        <v>19</v>
      </c>
      <c r="E13" s="45">
        <v>2</v>
      </c>
      <c r="F13" s="46">
        <v>22</v>
      </c>
      <c r="G13" s="4">
        <f t="shared" si="0"/>
        <v>22</v>
      </c>
      <c r="H13" s="205" t="s">
        <v>20</v>
      </c>
      <c r="I13" s="3"/>
      <c r="J13" s="46"/>
      <c r="K13" s="45">
        <v>3</v>
      </c>
      <c r="L13" s="53">
        <f t="shared" si="1"/>
        <v>13.636363636363637</v>
      </c>
      <c r="M13" s="75">
        <v>1</v>
      </c>
      <c r="N13" s="75">
        <v>2</v>
      </c>
      <c r="O13" s="76">
        <v>3</v>
      </c>
      <c r="P13" s="53">
        <f t="shared" si="2"/>
        <v>27.272727272727273</v>
      </c>
      <c r="Q13" s="75">
        <v>4</v>
      </c>
      <c r="R13" s="75">
        <v>3</v>
      </c>
      <c r="S13" s="76">
        <v>2</v>
      </c>
      <c r="T13" s="53">
        <f t="shared" si="3"/>
        <v>40.909090909090907</v>
      </c>
      <c r="U13" s="75">
        <v>1</v>
      </c>
      <c r="V13" s="75">
        <v>3</v>
      </c>
      <c r="W13" s="76"/>
      <c r="X13" s="55">
        <f t="shared" si="4"/>
        <v>18.181818181818183</v>
      </c>
      <c r="Y13" s="55">
        <f t="shared" si="5"/>
        <v>7</v>
      </c>
      <c r="Z13" s="56">
        <f t="shared" si="6"/>
        <v>59.090909090909093</v>
      </c>
    </row>
    <row r="14" spans="2:26" ht="15.75" customHeight="1" x14ac:dyDescent="0.25">
      <c r="B14" s="42">
        <v>2</v>
      </c>
      <c r="C14" s="43" t="s">
        <v>78</v>
      </c>
      <c r="D14" s="48" t="s">
        <v>145</v>
      </c>
      <c r="E14" s="45">
        <v>3</v>
      </c>
      <c r="F14" s="46">
        <v>21</v>
      </c>
      <c r="G14" s="67">
        <f t="shared" si="0"/>
        <v>21</v>
      </c>
      <c r="H14" s="237" t="s">
        <v>20</v>
      </c>
      <c r="I14" s="229"/>
      <c r="J14" s="46">
        <v>1</v>
      </c>
      <c r="K14" s="45">
        <v>1</v>
      </c>
      <c r="L14" s="53">
        <f t="shared" si="1"/>
        <v>9.5238095238095237</v>
      </c>
      <c r="M14" s="75"/>
      <c r="N14" s="75">
        <v>3</v>
      </c>
      <c r="O14" s="76">
        <v>3</v>
      </c>
      <c r="P14" s="53">
        <f t="shared" si="2"/>
        <v>28.571428571428573</v>
      </c>
      <c r="Q14" s="75">
        <v>4</v>
      </c>
      <c r="R14" s="75">
        <v>2</v>
      </c>
      <c r="S14" s="76">
        <v>1</v>
      </c>
      <c r="T14" s="53">
        <f t="shared" si="3"/>
        <v>33.333333333333336</v>
      </c>
      <c r="U14" s="75">
        <v>3</v>
      </c>
      <c r="V14" s="75">
        <v>3</v>
      </c>
      <c r="W14" s="76"/>
      <c r="X14" s="55">
        <f t="shared" si="4"/>
        <v>28.571428571428573</v>
      </c>
      <c r="Y14" s="55">
        <f t="shared" si="5"/>
        <v>7.333333333333333</v>
      </c>
      <c r="Z14" s="56">
        <f t="shared" si="6"/>
        <v>61.904761904761912</v>
      </c>
    </row>
    <row r="15" spans="2:26" ht="15.75" customHeight="1" x14ac:dyDescent="0.25">
      <c r="B15" s="42"/>
      <c r="C15" s="43"/>
      <c r="D15" s="48"/>
      <c r="E15" s="45"/>
      <c r="F15" s="46"/>
      <c r="G15" s="67"/>
      <c r="H15" s="237"/>
      <c r="I15" s="264"/>
      <c r="J15" s="46"/>
      <c r="K15" s="45"/>
      <c r="L15" s="53"/>
      <c r="M15" s="75"/>
      <c r="N15" s="75"/>
      <c r="O15" s="76"/>
      <c r="P15" s="53"/>
      <c r="Q15" s="75"/>
      <c r="R15" s="75"/>
      <c r="S15" s="76"/>
      <c r="T15" s="53"/>
      <c r="U15" s="75"/>
      <c r="V15" s="75"/>
      <c r="W15" s="76"/>
      <c r="X15" s="55"/>
      <c r="Y15" s="108">
        <f>Y14-Y13</f>
        <v>0.33333333333333304</v>
      </c>
      <c r="Z15" s="108">
        <f>Z14-Z13</f>
        <v>2.8138528138528187</v>
      </c>
    </row>
    <row r="16" spans="2:26" ht="15.75" customHeight="1" x14ac:dyDescent="0.25">
      <c r="B16" s="42"/>
      <c r="C16" s="125" t="s">
        <v>60</v>
      </c>
      <c r="D16" s="98" t="s">
        <v>101</v>
      </c>
      <c r="E16" s="153">
        <v>2</v>
      </c>
      <c r="F16" s="153">
        <v>10</v>
      </c>
      <c r="G16" s="67">
        <f t="shared" ref="G16:G17" si="7">I16+J16+K16+M16+N16+O16+Q16+R16+S16+U16+V16+W16</f>
        <v>10</v>
      </c>
      <c r="H16" s="145" t="s">
        <v>20</v>
      </c>
      <c r="I16" s="155"/>
      <c r="J16" s="155">
        <v>1</v>
      </c>
      <c r="K16" s="155"/>
      <c r="L16" s="158">
        <f>SUM(I16:K16)*100/G16</f>
        <v>10</v>
      </c>
      <c r="M16" s="155"/>
      <c r="N16" s="155">
        <v>1</v>
      </c>
      <c r="O16" s="155">
        <v>1</v>
      </c>
      <c r="P16" s="158">
        <f>SUM(M16:O16)*100/G16</f>
        <v>20</v>
      </c>
      <c r="Q16" s="155">
        <v>1</v>
      </c>
      <c r="R16" s="155">
        <v>1</v>
      </c>
      <c r="S16" s="155">
        <v>2</v>
      </c>
      <c r="T16" s="158">
        <f>SUM(Q16:S16)*100/G16</f>
        <v>40</v>
      </c>
      <c r="U16" s="155">
        <v>3</v>
      </c>
      <c r="V16" s="155"/>
      <c r="W16" s="155"/>
      <c r="X16" s="158">
        <f>SUM(U16:W16)*100/G16</f>
        <v>30</v>
      </c>
      <c r="Y16" s="106">
        <f t="shared" ref="Y16:Y17" si="8">((1*I16)+(2*J16)+(3*K16)+(4*M16)+(5*N16)+(6*O16)+(7*Q16)+(8*R16)+(9*S16)+(10*U16)+(11*V16)+(12*W16))/G16</f>
        <v>7.6</v>
      </c>
      <c r="Z16" s="107">
        <f t="shared" ref="Z16:Z17" si="9">T16+X16</f>
        <v>70</v>
      </c>
    </row>
    <row r="17" spans="2:27" ht="15.75" customHeight="1" x14ac:dyDescent="0.25">
      <c r="B17" s="42"/>
      <c r="C17" s="6" t="s">
        <v>60</v>
      </c>
      <c r="D17" s="48" t="s">
        <v>19</v>
      </c>
      <c r="E17" s="5">
        <v>3</v>
      </c>
      <c r="F17" s="5">
        <v>10</v>
      </c>
      <c r="G17" s="67">
        <f t="shared" si="7"/>
        <v>10</v>
      </c>
      <c r="H17" s="7" t="s">
        <v>20</v>
      </c>
      <c r="I17" s="8"/>
      <c r="J17" s="8"/>
      <c r="K17" s="8">
        <v>1</v>
      </c>
      <c r="L17" s="53">
        <f t="shared" ref="L17" si="10">SUM(I17:K17)*100/F17</f>
        <v>10</v>
      </c>
      <c r="M17" s="8"/>
      <c r="N17" s="8">
        <v>2</v>
      </c>
      <c r="O17" s="8"/>
      <c r="P17" s="53">
        <f t="shared" ref="P17" si="11">SUM(M17:O17)*100/F17</f>
        <v>20</v>
      </c>
      <c r="Q17" s="8">
        <v>1</v>
      </c>
      <c r="R17" s="8">
        <v>2</v>
      </c>
      <c r="S17" s="8">
        <v>1</v>
      </c>
      <c r="T17" s="53">
        <f t="shared" ref="T17" si="12">SUM(Q17:S17)*100/F17</f>
        <v>40</v>
      </c>
      <c r="U17" s="8">
        <v>2</v>
      </c>
      <c r="V17" s="8">
        <v>1</v>
      </c>
      <c r="W17" s="8"/>
      <c r="X17" s="55">
        <f t="shared" ref="X17" si="13">SUM(U17:W17)*100/F17</f>
        <v>30</v>
      </c>
      <c r="Y17" s="55">
        <f t="shared" si="8"/>
        <v>7.6</v>
      </c>
      <c r="Z17" s="56">
        <f t="shared" si="9"/>
        <v>70</v>
      </c>
    </row>
    <row r="18" spans="2:27" x14ac:dyDescent="0.25">
      <c r="B18" s="5">
        <v>3</v>
      </c>
      <c r="C18" s="6" t="s">
        <v>60</v>
      </c>
      <c r="D18" s="48" t="s">
        <v>145</v>
      </c>
      <c r="E18" s="5">
        <v>4</v>
      </c>
      <c r="F18" s="5">
        <v>10</v>
      </c>
      <c r="G18" s="4">
        <f t="shared" si="0"/>
        <v>10</v>
      </c>
      <c r="H18" s="7" t="s">
        <v>20</v>
      </c>
      <c r="I18" s="8"/>
      <c r="J18" s="8">
        <v>1</v>
      </c>
      <c r="K18" s="8"/>
      <c r="L18" s="53">
        <f t="shared" si="1"/>
        <v>10</v>
      </c>
      <c r="M18" s="8">
        <v>1</v>
      </c>
      <c r="N18" s="8">
        <v>1</v>
      </c>
      <c r="O18" s="8"/>
      <c r="P18" s="53">
        <f t="shared" si="2"/>
        <v>20</v>
      </c>
      <c r="Q18" s="8"/>
      <c r="R18" s="8">
        <v>2</v>
      </c>
      <c r="S18" s="8">
        <v>3</v>
      </c>
      <c r="T18" s="53">
        <f t="shared" si="3"/>
        <v>50</v>
      </c>
      <c r="U18" s="8">
        <v>2</v>
      </c>
      <c r="V18" s="8"/>
      <c r="W18" s="8"/>
      <c r="X18" s="55">
        <f t="shared" si="4"/>
        <v>20</v>
      </c>
      <c r="Y18" s="55">
        <f t="shared" si="5"/>
        <v>7.4</v>
      </c>
      <c r="Z18" s="56">
        <f t="shared" si="6"/>
        <v>70</v>
      </c>
    </row>
    <row r="19" spans="2:27" x14ac:dyDescent="0.25">
      <c r="B19" s="5"/>
      <c r="C19" s="6"/>
      <c r="D19" s="48"/>
      <c r="E19" s="5"/>
      <c r="F19" s="5"/>
      <c r="G19" s="67"/>
      <c r="H19" s="7"/>
      <c r="I19" s="8"/>
      <c r="J19" s="8"/>
      <c r="K19" s="8"/>
      <c r="L19" s="53"/>
      <c r="M19" s="8"/>
      <c r="N19" s="8"/>
      <c r="O19" s="8"/>
      <c r="P19" s="53"/>
      <c r="Q19" s="8"/>
      <c r="R19" s="8"/>
      <c r="S19" s="8"/>
      <c r="T19" s="53"/>
      <c r="U19" s="8"/>
      <c r="V19" s="8"/>
      <c r="W19" s="8"/>
      <c r="X19" s="55"/>
      <c r="Y19" s="108">
        <f>Y18-Y17</f>
        <v>-0.19999999999999929</v>
      </c>
      <c r="Z19" s="108">
        <f>Z18-Z17</f>
        <v>0</v>
      </c>
    </row>
    <row r="20" spans="2:27" x14ac:dyDescent="0.25">
      <c r="B20" s="5"/>
      <c r="C20" s="149" t="s">
        <v>64</v>
      </c>
      <c r="D20" s="98" t="s">
        <v>101</v>
      </c>
      <c r="E20" s="153">
        <v>3</v>
      </c>
      <c r="F20" s="153">
        <v>18</v>
      </c>
      <c r="G20" s="67">
        <f t="shared" si="0"/>
        <v>18</v>
      </c>
      <c r="H20" s="145" t="s">
        <v>20</v>
      </c>
      <c r="I20" s="155"/>
      <c r="J20" s="155"/>
      <c r="K20" s="155"/>
      <c r="L20" s="158">
        <f>SUM(I20:K20)*100/G20</f>
        <v>0</v>
      </c>
      <c r="M20" s="155"/>
      <c r="N20" s="155">
        <v>1</v>
      </c>
      <c r="O20" s="155">
        <v>2</v>
      </c>
      <c r="P20" s="158">
        <f>SUM(M20:O20)*100/G20</f>
        <v>16.666666666666668</v>
      </c>
      <c r="Q20" s="155">
        <v>1</v>
      </c>
      <c r="R20" s="155">
        <v>6</v>
      </c>
      <c r="S20" s="155">
        <v>4</v>
      </c>
      <c r="T20" s="158">
        <f>SUM(Q20:S20)*100/G20</f>
        <v>61.111111111111114</v>
      </c>
      <c r="U20" s="155">
        <v>4</v>
      </c>
      <c r="V20" s="155"/>
      <c r="W20" s="155"/>
      <c r="X20" s="158">
        <f>SUM(U20:W20)*100/G20</f>
        <v>22.222222222222221</v>
      </c>
      <c r="Y20" s="106">
        <f t="shared" si="5"/>
        <v>8.2222222222222214</v>
      </c>
      <c r="Z20" s="107">
        <f t="shared" si="6"/>
        <v>83.333333333333343</v>
      </c>
    </row>
    <row r="21" spans="2:27" x14ac:dyDescent="0.25">
      <c r="B21" s="5"/>
      <c r="C21" s="7" t="s">
        <v>64</v>
      </c>
      <c r="D21" s="48" t="s">
        <v>19</v>
      </c>
      <c r="E21" s="5">
        <v>4</v>
      </c>
      <c r="F21" s="5">
        <v>17</v>
      </c>
      <c r="G21" s="67">
        <f t="shared" ref="G21:G22" si="14">I21+J21+K21+M21+N21+O21+Q21+R21+S21+U21+V21+W21</f>
        <v>17</v>
      </c>
      <c r="H21" s="7" t="s">
        <v>20</v>
      </c>
      <c r="I21" s="8"/>
      <c r="J21" s="8"/>
      <c r="K21" s="8"/>
      <c r="L21" s="53">
        <f t="shared" ref="L21" si="15">SUM(I21:K21)*100/F21</f>
        <v>0</v>
      </c>
      <c r="M21" s="8">
        <v>1</v>
      </c>
      <c r="N21" s="8"/>
      <c r="O21" s="8">
        <v>1</v>
      </c>
      <c r="P21" s="53">
        <f t="shared" ref="P21" si="16">SUM(M21:O21)*100/F21</f>
        <v>11.764705882352942</v>
      </c>
      <c r="Q21" s="8">
        <v>2</v>
      </c>
      <c r="R21" s="8">
        <v>3</v>
      </c>
      <c r="S21" s="8">
        <v>4</v>
      </c>
      <c r="T21" s="53">
        <f t="shared" ref="T21" si="17">SUM(Q21:S21)*100/F21</f>
        <v>52.941176470588232</v>
      </c>
      <c r="U21" s="8">
        <v>6</v>
      </c>
      <c r="V21" s="8"/>
      <c r="W21" s="8"/>
      <c r="X21" s="55">
        <f t="shared" ref="X21" si="18">SUM(U21:W21)*100/F21</f>
        <v>35.294117647058826</v>
      </c>
      <c r="Y21" s="55">
        <f t="shared" ref="Y21" si="19">((1*I21)+(2*J21)+(3*K21)+(4*M21)+(5*N21)+(6*O21)+(7*Q21)+(8*R21)+(9*S21)+(10*U21)+(11*V21)+(12*W21))/G21</f>
        <v>8.4705882352941178</v>
      </c>
      <c r="Z21" s="56">
        <f t="shared" ref="Z21" si="20">T21+X21</f>
        <v>88.235294117647058</v>
      </c>
    </row>
    <row r="22" spans="2:27" x14ac:dyDescent="0.25">
      <c r="B22" s="5">
        <v>4</v>
      </c>
      <c r="C22" s="7" t="s">
        <v>67</v>
      </c>
      <c r="D22" s="48" t="s">
        <v>145</v>
      </c>
      <c r="E22" s="5">
        <v>5</v>
      </c>
      <c r="F22" s="5">
        <v>17</v>
      </c>
      <c r="G22" s="67">
        <f t="shared" si="14"/>
        <v>17</v>
      </c>
      <c r="H22" s="7" t="s">
        <v>20</v>
      </c>
      <c r="I22" s="8"/>
      <c r="J22" s="8"/>
      <c r="K22" s="8"/>
      <c r="L22" s="53">
        <f t="shared" si="1"/>
        <v>0</v>
      </c>
      <c r="M22" s="8">
        <v>3</v>
      </c>
      <c r="N22" s="8">
        <v>3</v>
      </c>
      <c r="O22" s="8">
        <v>5</v>
      </c>
      <c r="P22" s="53">
        <f t="shared" si="2"/>
        <v>64.705882352941174</v>
      </c>
      <c r="Q22" s="8">
        <v>1</v>
      </c>
      <c r="R22" s="8">
        <v>3</v>
      </c>
      <c r="S22" s="8">
        <v>2</v>
      </c>
      <c r="T22" s="53">
        <f t="shared" si="3"/>
        <v>35.294117647058826</v>
      </c>
      <c r="U22" s="8"/>
      <c r="V22" s="8"/>
      <c r="W22" s="8"/>
      <c r="X22" s="55"/>
      <c r="Y22" s="55">
        <f t="shared" si="5"/>
        <v>6.2352941176470589</v>
      </c>
      <c r="Z22" s="56">
        <f t="shared" si="6"/>
        <v>35.294117647058826</v>
      </c>
    </row>
    <row r="23" spans="2:27" x14ac:dyDescent="0.25">
      <c r="B23" s="5"/>
      <c r="C23" s="7"/>
      <c r="D23" s="48"/>
      <c r="E23" s="5"/>
      <c r="F23" s="5"/>
      <c r="G23" s="110"/>
      <c r="H23" s="7"/>
      <c r="I23" s="8"/>
      <c r="J23" s="8"/>
      <c r="K23" s="8"/>
      <c r="L23" s="53"/>
      <c r="M23" s="8"/>
      <c r="N23" s="8"/>
      <c r="O23" s="8"/>
      <c r="P23" s="53"/>
      <c r="Q23" s="8"/>
      <c r="R23" s="8"/>
      <c r="S23" s="8"/>
      <c r="T23" s="53"/>
      <c r="U23" s="8"/>
      <c r="V23" s="8"/>
      <c r="W23" s="8"/>
      <c r="X23" s="55"/>
      <c r="Y23" s="108">
        <f>Y22-Y21</f>
        <v>-2.2352941176470589</v>
      </c>
      <c r="Z23" s="108">
        <f>Z22-Z21</f>
        <v>-52.941176470588232</v>
      </c>
    </row>
    <row r="24" spans="2:27" x14ac:dyDescent="0.25">
      <c r="B24" s="5"/>
      <c r="C24" s="145" t="s">
        <v>73</v>
      </c>
      <c r="D24" s="98" t="s">
        <v>101</v>
      </c>
      <c r="E24" s="153">
        <v>4</v>
      </c>
      <c r="F24" s="153">
        <v>14</v>
      </c>
      <c r="G24" s="67">
        <f t="shared" si="0"/>
        <v>14</v>
      </c>
      <c r="H24" s="145" t="s">
        <v>20</v>
      </c>
      <c r="I24" s="155"/>
      <c r="J24" s="155"/>
      <c r="K24" s="155">
        <v>1</v>
      </c>
      <c r="L24" s="158">
        <f>SUM(I24:K24)*100/G24</f>
        <v>7.1428571428571432</v>
      </c>
      <c r="M24" s="155">
        <v>1</v>
      </c>
      <c r="N24" s="155">
        <v>1</v>
      </c>
      <c r="O24" s="155">
        <v>2</v>
      </c>
      <c r="P24" s="158">
        <f>SUM(M24:O24)*100/G24</f>
        <v>28.571428571428573</v>
      </c>
      <c r="Q24" s="155">
        <v>1</v>
      </c>
      <c r="R24" s="155">
        <v>2</v>
      </c>
      <c r="S24" s="155">
        <v>3</v>
      </c>
      <c r="T24" s="158">
        <f>SUM(Q24:S24)*100/G24</f>
        <v>42.857142857142854</v>
      </c>
      <c r="U24" s="155">
        <v>2</v>
      </c>
      <c r="V24" s="155">
        <v>1</v>
      </c>
      <c r="W24" s="155"/>
      <c r="X24" s="158">
        <f>SUM(U24:W24)*100/G24</f>
        <v>21.428571428571427</v>
      </c>
      <c r="Y24" s="106">
        <f t="shared" ref="Y24:Y26" si="21">((1*I24)+(2*J24)+(3*K24)+(4*M24)+(5*N24)+(6*O24)+(7*Q24)+(8*R24)+(9*S24)+(10*U24)+(11*V24)+(12*W24))/G24</f>
        <v>7.5</v>
      </c>
      <c r="Z24" s="107">
        <f t="shared" ref="Z24:Z26" si="22">T24+X24</f>
        <v>64.285714285714278</v>
      </c>
    </row>
    <row r="25" spans="2:27" x14ac:dyDescent="0.25">
      <c r="B25" s="5"/>
      <c r="C25" s="7" t="s">
        <v>66</v>
      </c>
      <c r="D25" s="48" t="s">
        <v>19</v>
      </c>
      <c r="E25" s="5">
        <v>5</v>
      </c>
      <c r="F25" s="5">
        <v>14</v>
      </c>
      <c r="G25" s="67">
        <f t="shared" ref="G25:G26" si="23">I25+J25+K25+M25+N25+O25+Q25+R25+S25+U25+V25+W25</f>
        <v>14</v>
      </c>
      <c r="H25" s="7" t="s">
        <v>20</v>
      </c>
      <c r="I25" s="8"/>
      <c r="J25" s="8">
        <v>1</v>
      </c>
      <c r="K25" s="8"/>
      <c r="L25" s="53">
        <f t="shared" ref="L25" si="24">SUM(I25:K25)*100/F25</f>
        <v>7.1428571428571432</v>
      </c>
      <c r="M25" s="8">
        <v>3</v>
      </c>
      <c r="N25" s="8">
        <v>4</v>
      </c>
      <c r="O25" s="8"/>
      <c r="P25" s="53">
        <f t="shared" ref="P25" si="25">SUM(M25:O25)*100/F25</f>
        <v>50</v>
      </c>
      <c r="Q25" s="8">
        <v>3</v>
      </c>
      <c r="R25" s="8">
        <v>2</v>
      </c>
      <c r="S25" s="8">
        <v>1</v>
      </c>
      <c r="T25" s="53">
        <f t="shared" ref="T25" si="26">SUM(Q25:S25)*100/F25</f>
        <v>42.857142857142854</v>
      </c>
      <c r="U25" s="8"/>
      <c r="V25" s="8"/>
      <c r="W25" s="8"/>
      <c r="X25" s="55">
        <f t="shared" ref="X25" si="27">SUM(U25:W25)*100/F25</f>
        <v>0</v>
      </c>
      <c r="Y25" s="159">
        <f t="shared" ref="Y25" si="28">((1*I25)+(2*J25)+(3*K25)+(4*M25)+(5*N25)+(6*O25)+(7*Q25)+(8*R25)+(9*S25)+(10*U25)+(11*V25)+(12*W25))/G25</f>
        <v>5.7142857142857144</v>
      </c>
      <c r="Z25" s="190">
        <f t="shared" ref="Z25" si="29">T25+X25</f>
        <v>42.857142857142854</v>
      </c>
    </row>
    <row r="26" spans="2:27" x14ac:dyDescent="0.25">
      <c r="B26" s="5">
        <v>5</v>
      </c>
      <c r="C26" s="7" t="s">
        <v>66</v>
      </c>
      <c r="D26" s="48" t="s">
        <v>145</v>
      </c>
      <c r="E26" s="5">
        <v>6</v>
      </c>
      <c r="F26" s="5">
        <v>14</v>
      </c>
      <c r="G26" s="67">
        <f t="shared" si="23"/>
        <v>14</v>
      </c>
      <c r="H26" s="7" t="s">
        <v>20</v>
      </c>
      <c r="I26" s="8"/>
      <c r="J26" s="8"/>
      <c r="K26" s="8">
        <v>1</v>
      </c>
      <c r="L26" s="53">
        <f t="shared" si="1"/>
        <v>7.1428571428571432</v>
      </c>
      <c r="M26" s="8">
        <v>2</v>
      </c>
      <c r="N26" s="8">
        <v>4</v>
      </c>
      <c r="O26" s="8">
        <v>1</v>
      </c>
      <c r="P26" s="53">
        <f t="shared" si="2"/>
        <v>50</v>
      </c>
      <c r="Q26" s="8">
        <v>1</v>
      </c>
      <c r="R26" s="8">
        <v>2</v>
      </c>
      <c r="S26" s="8">
        <v>3</v>
      </c>
      <c r="T26" s="53">
        <f t="shared" si="3"/>
        <v>42.857142857142854</v>
      </c>
      <c r="U26" s="8"/>
      <c r="V26" s="8"/>
      <c r="W26" s="8"/>
      <c r="X26" s="55">
        <f t="shared" si="4"/>
        <v>0</v>
      </c>
      <c r="Y26" s="159">
        <f t="shared" si="21"/>
        <v>6.2142857142857144</v>
      </c>
      <c r="Z26" s="190">
        <f t="shared" si="22"/>
        <v>42.857142857142854</v>
      </c>
    </row>
    <row r="27" spans="2:27" x14ac:dyDescent="0.25">
      <c r="B27" s="5"/>
      <c r="C27" s="7"/>
      <c r="D27" s="48"/>
      <c r="E27" s="5"/>
      <c r="F27" s="5"/>
      <c r="G27" s="110"/>
      <c r="H27" s="7"/>
      <c r="I27" s="8"/>
      <c r="J27" s="8"/>
      <c r="K27" s="8"/>
      <c r="L27" s="53"/>
      <c r="M27" s="8"/>
      <c r="N27" s="8"/>
      <c r="O27" s="8"/>
      <c r="P27" s="53"/>
      <c r="Q27" s="8"/>
      <c r="R27" s="8"/>
      <c r="S27" s="8"/>
      <c r="T27" s="53"/>
      <c r="U27" s="8"/>
      <c r="V27" s="8"/>
      <c r="W27" s="8"/>
      <c r="X27" s="55"/>
      <c r="Y27" s="108">
        <f>Y26-Y25</f>
        <v>0.5</v>
      </c>
      <c r="Z27" s="108">
        <f>Z26-Z25</f>
        <v>0</v>
      </c>
    </row>
    <row r="28" spans="2:27" x14ac:dyDescent="0.25">
      <c r="B28" s="5"/>
      <c r="C28" s="145" t="s">
        <v>67</v>
      </c>
      <c r="D28" s="98" t="s">
        <v>101</v>
      </c>
      <c r="E28" s="153">
        <v>5</v>
      </c>
      <c r="F28" s="153">
        <v>15</v>
      </c>
      <c r="G28" s="67">
        <f t="shared" si="0"/>
        <v>15</v>
      </c>
      <c r="H28" s="145" t="s">
        <v>20</v>
      </c>
      <c r="I28" s="155"/>
      <c r="J28" s="155"/>
      <c r="K28" s="155">
        <v>3</v>
      </c>
      <c r="L28" s="158">
        <f>SUM(I28:K28)*100/G28</f>
        <v>20</v>
      </c>
      <c r="M28" s="155">
        <v>1</v>
      </c>
      <c r="N28" s="155">
        <v>1</v>
      </c>
      <c r="O28" s="155">
        <v>3</v>
      </c>
      <c r="P28" s="158">
        <f>SUM(M28:O28)*100/G28</f>
        <v>33.333333333333336</v>
      </c>
      <c r="Q28" s="155">
        <v>1</v>
      </c>
      <c r="R28" s="155">
        <v>3</v>
      </c>
      <c r="S28" s="155">
        <v>2</v>
      </c>
      <c r="T28" s="158">
        <f>SUM(Q28:S28)*100/G28</f>
        <v>40</v>
      </c>
      <c r="U28" s="155">
        <v>1</v>
      </c>
      <c r="V28" s="155"/>
      <c r="W28" s="155"/>
      <c r="X28" s="158">
        <f>SUM(U28:W28)*100/G28</f>
        <v>6.666666666666667</v>
      </c>
      <c r="Y28" s="106">
        <f t="shared" si="5"/>
        <v>6.333333333333333</v>
      </c>
      <c r="Z28" s="107">
        <f t="shared" si="6"/>
        <v>46.666666666666664</v>
      </c>
    </row>
    <row r="29" spans="2:27" x14ac:dyDescent="0.25">
      <c r="B29" s="5"/>
      <c r="C29" s="41" t="s">
        <v>67</v>
      </c>
      <c r="D29" s="48" t="s">
        <v>19</v>
      </c>
      <c r="E29" s="10">
        <v>6</v>
      </c>
      <c r="F29" s="10">
        <v>14</v>
      </c>
      <c r="G29" s="4">
        <f t="shared" si="0"/>
        <v>14</v>
      </c>
      <c r="H29" s="9" t="s">
        <v>20</v>
      </c>
      <c r="I29" s="11"/>
      <c r="J29" s="11"/>
      <c r="K29" s="11">
        <v>3</v>
      </c>
      <c r="L29" s="53">
        <f t="shared" si="1"/>
        <v>21.428571428571427</v>
      </c>
      <c r="M29" s="11">
        <v>1</v>
      </c>
      <c r="N29" s="11">
        <v>1</v>
      </c>
      <c r="O29" s="11">
        <v>3</v>
      </c>
      <c r="P29" s="53">
        <f t="shared" si="2"/>
        <v>35.714285714285715</v>
      </c>
      <c r="Q29" s="11">
        <v>3</v>
      </c>
      <c r="R29" s="11">
        <v>2</v>
      </c>
      <c r="S29" s="11">
        <v>1</v>
      </c>
      <c r="T29" s="53">
        <f t="shared" si="3"/>
        <v>42.857142857142854</v>
      </c>
      <c r="U29" s="11"/>
      <c r="V29" s="11"/>
      <c r="W29" s="11"/>
      <c r="X29" s="55">
        <f t="shared" si="4"/>
        <v>0</v>
      </c>
      <c r="Y29" s="55">
        <f t="shared" si="5"/>
        <v>5.8571428571428568</v>
      </c>
      <c r="Z29" s="56">
        <f t="shared" si="6"/>
        <v>42.857142857142854</v>
      </c>
      <c r="AA29" s="12"/>
    </row>
    <row r="30" spans="2:27" x14ac:dyDescent="0.25">
      <c r="B30" s="5"/>
      <c r="C30" s="41"/>
      <c r="D30" s="48"/>
      <c r="E30" s="10"/>
      <c r="F30" s="10"/>
      <c r="G30" s="110"/>
      <c r="H30" s="9"/>
      <c r="I30" s="11"/>
      <c r="J30" s="11"/>
      <c r="K30" s="11"/>
      <c r="L30" s="53"/>
      <c r="M30" s="11"/>
      <c r="N30" s="11"/>
      <c r="O30" s="11"/>
      <c r="P30" s="53"/>
      <c r="Q30" s="11"/>
      <c r="R30" s="11"/>
      <c r="S30" s="11"/>
      <c r="T30" s="53"/>
      <c r="U30" s="11"/>
      <c r="V30" s="11"/>
      <c r="W30" s="11"/>
      <c r="X30" s="55"/>
      <c r="Y30" s="108">
        <f>Y29-Y28</f>
        <v>-0.47619047619047628</v>
      </c>
      <c r="Z30" s="108">
        <f>Z29-Z28</f>
        <v>-3.8095238095238102</v>
      </c>
      <c r="AA30" s="12"/>
    </row>
    <row r="31" spans="2:27" x14ac:dyDescent="0.25">
      <c r="B31" s="5"/>
      <c r="C31" s="145" t="s">
        <v>67</v>
      </c>
      <c r="D31" s="98" t="s">
        <v>101</v>
      </c>
      <c r="E31" s="187">
        <v>6</v>
      </c>
      <c r="F31" s="187">
        <v>11</v>
      </c>
      <c r="G31" s="67">
        <f t="shared" si="0"/>
        <v>11</v>
      </c>
      <c r="H31" s="188" t="s">
        <v>20</v>
      </c>
      <c r="I31" s="189"/>
      <c r="J31" s="189">
        <v>2</v>
      </c>
      <c r="K31" s="189">
        <v>2</v>
      </c>
      <c r="L31" s="158">
        <f>SUM(I31:K31)*100/G31</f>
        <v>36.363636363636367</v>
      </c>
      <c r="M31" s="189">
        <v>3</v>
      </c>
      <c r="N31" s="189"/>
      <c r="O31" s="189">
        <v>2</v>
      </c>
      <c r="P31" s="192">
        <f>SUM(M31:O31)*100/G31</f>
        <v>45.454545454545453</v>
      </c>
      <c r="Q31" s="189">
        <v>1</v>
      </c>
      <c r="R31" s="189"/>
      <c r="S31" s="189">
        <v>1</v>
      </c>
      <c r="T31" s="192">
        <f>SUM(Q31:S31)*100/G31</f>
        <v>18.181818181818183</v>
      </c>
      <c r="U31" s="189"/>
      <c r="V31" s="189"/>
      <c r="W31" s="189"/>
      <c r="X31" s="192">
        <f>SUM(U31:W31)*100/G31</f>
        <v>0</v>
      </c>
      <c r="Y31" s="106">
        <f t="shared" ref="Y31" si="30">((1*I31)+(2*J31)+(3*K31)+(4*M31)+(5*N31)+(6*O31)+(7*Q31)+(8*R31)+(9*S31)+(10*U31)+(11*V31)+(12*W31))/G31</f>
        <v>4.5454545454545459</v>
      </c>
      <c r="Z31" s="107">
        <f t="shared" ref="Z31" si="31">T31+X31</f>
        <v>18.181818181818183</v>
      </c>
      <c r="AA31" s="12"/>
    </row>
    <row r="32" spans="2:27" x14ac:dyDescent="0.25">
      <c r="B32" s="5"/>
      <c r="C32" s="41"/>
      <c r="D32" s="48"/>
      <c r="E32" s="10"/>
      <c r="F32" s="10"/>
      <c r="G32" s="110"/>
      <c r="H32" s="9"/>
      <c r="I32" s="11"/>
      <c r="J32" s="11"/>
      <c r="K32" s="11"/>
      <c r="L32" s="53"/>
      <c r="M32" s="11"/>
      <c r="N32" s="11"/>
      <c r="O32" s="11"/>
      <c r="P32" s="53"/>
      <c r="Q32" s="11"/>
      <c r="R32" s="11"/>
      <c r="S32" s="11"/>
      <c r="T32" s="53"/>
      <c r="U32" s="11"/>
      <c r="V32" s="11"/>
      <c r="W32" s="11"/>
      <c r="X32" s="55"/>
      <c r="Y32" s="55"/>
      <c r="Z32" s="56"/>
      <c r="AA32" s="12"/>
    </row>
    <row r="33" spans="2:27" x14ac:dyDescent="0.25">
      <c r="B33" s="5"/>
      <c r="C33" s="41"/>
      <c r="D33" s="98" t="s">
        <v>101</v>
      </c>
      <c r="E33" s="10"/>
      <c r="F33" s="10"/>
      <c r="G33" s="110"/>
      <c r="H33" s="145" t="s">
        <v>20</v>
      </c>
      <c r="I33" s="11"/>
      <c r="J33" s="11"/>
      <c r="K33" s="11"/>
      <c r="L33" s="53"/>
      <c r="M33" s="11"/>
      <c r="N33" s="11"/>
      <c r="O33" s="11"/>
      <c r="P33" s="53"/>
      <c r="Q33" s="11"/>
      <c r="R33" s="11"/>
      <c r="S33" s="11"/>
      <c r="T33" s="53"/>
      <c r="U33" s="11"/>
      <c r="V33" s="11"/>
      <c r="W33" s="11"/>
      <c r="X33" s="55"/>
      <c r="Y33" s="106">
        <f>AVERAGE(Y31,Y28,Y24,Y20,Y16)</f>
        <v>6.8402020202020193</v>
      </c>
      <c r="Z33" s="106">
        <f>AVERAGE(Z31,Z28,Z24,Z20,Z16)</f>
        <v>56.493506493506494</v>
      </c>
      <c r="AA33" s="12"/>
    </row>
    <row r="34" spans="2:27" x14ac:dyDescent="0.25">
      <c r="B34" s="5"/>
      <c r="C34" s="41"/>
      <c r="D34" s="48" t="s">
        <v>19</v>
      </c>
      <c r="E34" s="10"/>
      <c r="F34" s="10"/>
      <c r="G34" s="110"/>
      <c r="H34" s="9" t="s">
        <v>20</v>
      </c>
      <c r="I34" s="11"/>
      <c r="J34" s="11"/>
      <c r="K34" s="11"/>
      <c r="L34" s="53"/>
      <c r="M34" s="11"/>
      <c r="N34" s="11"/>
      <c r="O34" s="11"/>
      <c r="P34" s="53"/>
      <c r="Q34" s="11"/>
      <c r="R34" s="11"/>
      <c r="S34" s="11"/>
      <c r="T34" s="53"/>
      <c r="U34" s="11"/>
      <c r="V34" s="11"/>
      <c r="W34" s="11"/>
      <c r="X34" s="55"/>
      <c r="Y34" s="55">
        <f>AVERAGE(Y29,Y25,Y21,Y17,Y13)</f>
        <v>6.9284033613445377</v>
      </c>
      <c r="Z34" s="55">
        <f>AVERAGE(Z29,Z26,Z22,Z18,Z13)</f>
        <v>50.019862490450727</v>
      </c>
      <c r="AA34" s="12"/>
    </row>
    <row r="35" spans="2:27" x14ac:dyDescent="0.25">
      <c r="B35" s="5"/>
      <c r="C35" s="41"/>
      <c r="D35" s="48" t="s">
        <v>145</v>
      </c>
      <c r="E35" s="10"/>
      <c r="F35" s="10"/>
      <c r="G35" s="110"/>
      <c r="H35" s="9" t="s">
        <v>20</v>
      </c>
      <c r="I35" s="11"/>
      <c r="J35" s="11"/>
      <c r="K35" s="11"/>
      <c r="L35" s="53"/>
      <c r="M35" s="11"/>
      <c r="N35" s="11"/>
      <c r="O35" s="11"/>
      <c r="P35" s="53"/>
      <c r="Q35" s="11"/>
      <c r="R35" s="11"/>
      <c r="S35" s="11"/>
      <c r="T35" s="53"/>
      <c r="U35" s="11"/>
      <c r="V35" s="11"/>
      <c r="W35" s="11"/>
      <c r="X35" s="55"/>
      <c r="Y35" s="55">
        <f>AVERAGE(Y26,Y22,Y18,Y14,Y12)</f>
        <v>7.0248179271708677</v>
      </c>
      <c r="Z35" s="55">
        <f>AVERAGE(Z26,Z22,Z18,Z14,Z12)</f>
        <v>57.30532212885155</v>
      </c>
      <c r="AA35" s="12"/>
    </row>
    <row r="36" spans="2:27" x14ac:dyDescent="0.25">
      <c r="B36" s="21"/>
      <c r="C36" s="47"/>
      <c r="D36" s="47"/>
      <c r="E36" s="21"/>
      <c r="F36" s="31"/>
      <c r="G36" s="48"/>
      <c r="H36" s="49"/>
      <c r="I36" s="13"/>
      <c r="J36" s="13"/>
      <c r="K36" s="13"/>
      <c r="L36" s="53"/>
      <c r="M36" s="13"/>
      <c r="N36" s="13"/>
      <c r="O36" s="13"/>
      <c r="P36" s="53"/>
      <c r="Q36" s="13"/>
      <c r="R36" s="13"/>
      <c r="S36" s="13"/>
      <c r="T36" s="53"/>
      <c r="U36" s="13"/>
      <c r="V36" s="13"/>
      <c r="W36" s="13"/>
      <c r="X36" s="55"/>
      <c r="Y36" s="108">
        <f>Y35-Y34</f>
        <v>9.6414565826330012E-2</v>
      </c>
      <c r="Z36" s="108">
        <f>Z35-Z34</f>
        <v>7.2854596384008232</v>
      </c>
      <c r="AA36" s="14"/>
    </row>
    <row r="37" spans="2:27" x14ac:dyDescent="0.25">
      <c r="B37" s="21">
        <v>1</v>
      </c>
      <c r="C37" s="145" t="s">
        <v>67</v>
      </c>
      <c r="D37" s="252" t="s">
        <v>145</v>
      </c>
      <c r="E37" s="21">
        <v>7</v>
      </c>
      <c r="F37" s="253">
        <v>14</v>
      </c>
      <c r="G37" s="67">
        <f t="shared" ref="G37:G38" si="32">I37+J37+K37+M37+N37+O37+Q37+R37+S37+U37+V37+W37</f>
        <v>14</v>
      </c>
      <c r="H37" s="254" t="s">
        <v>22</v>
      </c>
      <c r="I37" s="13"/>
      <c r="J37" s="272">
        <v>1</v>
      </c>
      <c r="K37" s="272">
        <v>1</v>
      </c>
      <c r="L37" s="158">
        <f>SUM(I37:K37)*100/G37</f>
        <v>14.285714285714286</v>
      </c>
      <c r="M37" s="272">
        <v>3</v>
      </c>
      <c r="N37" s="272">
        <v>2</v>
      </c>
      <c r="O37" s="272">
        <v>3</v>
      </c>
      <c r="P37" s="192">
        <f>SUM(M37:O37)*100/G37</f>
        <v>57.142857142857146</v>
      </c>
      <c r="Q37" s="272">
        <v>1</v>
      </c>
      <c r="R37" s="272">
        <v>2</v>
      </c>
      <c r="S37" s="272">
        <v>1</v>
      </c>
      <c r="T37" s="192">
        <f>SUM(Q37:S37)*100/G37</f>
        <v>28.571428571428573</v>
      </c>
      <c r="U37" s="13"/>
      <c r="V37" s="13"/>
      <c r="W37" s="13"/>
      <c r="X37" s="192">
        <f>SUM(U37:W37)*100/G37</f>
        <v>0</v>
      </c>
      <c r="Y37" s="106">
        <f>((1*I37)+(2*J37)+(3*K37)+(4*M37)+(5*N37)+(6*O37)+(7*Q37)+(8*R37)+(9*S37)+(10*U37)+(11*V37)+(12*W37))/G37</f>
        <v>5.5</v>
      </c>
      <c r="Z37" s="107">
        <f t="shared" ref="Z37:Z38" si="33">T37+X37</f>
        <v>28.571428571428573</v>
      </c>
      <c r="AA37" s="14"/>
    </row>
    <row r="38" spans="2:27" x14ac:dyDescent="0.25">
      <c r="B38" s="21"/>
      <c r="C38" s="145" t="s">
        <v>67</v>
      </c>
      <c r="D38" s="98" t="s">
        <v>101</v>
      </c>
      <c r="E38" s="187">
        <v>6</v>
      </c>
      <c r="F38" s="187">
        <v>11</v>
      </c>
      <c r="G38" s="67">
        <f t="shared" si="32"/>
        <v>11</v>
      </c>
      <c r="H38" s="188" t="s">
        <v>20</v>
      </c>
      <c r="I38" s="189"/>
      <c r="J38" s="189">
        <v>2</v>
      </c>
      <c r="K38" s="189">
        <v>2</v>
      </c>
      <c r="L38" s="158">
        <f>SUM(I38:K38)*100/G38</f>
        <v>36.363636363636367</v>
      </c>
      <c r="M38" s="189">
        <v>3</v>
      </c>
      <c r="N38" s="189"/>
      <c r="O38" s="189">
        <v>2</v>
      </c>
      <c r="P38" s="192">
        <f>SUM(M38:O38)*100/G38</f>
        <v>45.454545454545453</v>
      </c>
      <c r="Q38" s="189">
        <v>1</v>
      </c>
      <c r="R38" s="189"/>
      <c r="S38" s="189">
        <v>1</v>
      </c>
      <c r="T38" s="192">
        <f>SUM(Q38:S38)*100/G38</f>
        <v>18.181818181818183</v>
      </c>
      <c r="U38" s="189"/>
      <c r="V38" s="189"/>
      <c r="W38" s="189"/>
      <c r="X38" s="192">
        <f>SUM(U38:W38)*100/G38</f>
        <v>0</v>
      </c>
      <c r="Y38" s="106">
        <f>((1*I38)+(2*J38)+(3*K38)+(4*M38)+(5*N38)+(6*O38)+(7*Q38)+(8*R38)+(9*S38)+(10*U38)+(11*V38)+(12*W38))/G38</f>
        <v>4.5454545454545459</v>
      </c>
      <c r="Z38" s="107">
        <f t="shared" si="33"/>
        <v>18.181818181818183</v>
      </c>
      <c r="AA38" s="14"/>
    </row>
    <row r="39" spans="2:27" x14ac:dyDescent="0.25">
      <c r="B39" s="5"/>
      <c r="C39" s="7" t="s">
        <v>67</v>
      </c>
      <c r="D39" s="48" t="s">
        <v>19</v>
      </c>
      <c r="E39" s="5">
        <v>7</v>
      </c>
      <c r="F39" s="5">
        <v>10</v>
      </c>
      <c r="G39" s="4">
        <f t="shared" si="0"/>
        <v>10</v>
      </c>
      <c r="H39" s="7" t="s">
        <v>22</v>
      </c>
      <c r="I39" s="8"/>
      <c r="J39" s="8">
        <v>3</v>
      </c>
      <c r="K39" s="8">
        <v>3</v>
      </c>
      <c r="L39" s="53">
        <f t="shared" si="1"/>
        <v>60</v>
      </c>
      <c r="M39" s="8"/>
      <c r="N39" s="8">
        <v>2</v>
      </c>
      <c r="O39" s="8">
        <v>1</v>
      </c>
      <c r="P39" s="53">
        <f t="shared" si="2"/>
        <v>30</v>
      </c>
      <c r="Q39" s="8"/>
      <c r="R39" s="8"/>
      <c r="S39" s="8">
        <v>1</v>
      </c>
      <c r="T39" s="53">
        <f t="shared" si="3"/>
        <v>10</v>
      </c>
      <c r="U39" s="8"/>
      <c r="V39" s="8"/>
      <c r="W39" s="8"/>
      <c r="X39" s="55">
        <f t="shared" si="4"/>
        <v>0</v>
      </c>
      <c r="Y39" s="55">
        <f t="shared" si="5"/>
        <v>4</v>
      </c>
      <c r="Z39" s="56">
        <f t="shared" si="6"/>
        <v>10</v>
      </c>
      <c r="AA39" s="15"/>
    </row>
    <row r="40" spans="2:27" x14ac:dyDescent="0.25">
      <c r="B40" s="5"/>
      <c r="C40" s="7" t="s">
        <v>67</v>
      </c>
      <c r="D40" s="48" t="s">
        <v>145</v>
      </c>
      <c r="E40" s="5">
        <v>8</v>
      </c>
      <c r="F40" s="5">
        <v>10</v>
      </c>
      <c r="G40" s="67">
        <f t="shared" ref="G40" si="34">I40+J40+K40+M40+N40+O40+Q40+R40+S40+U40+V40+W40</f>
        <v>10</v>
      </c>
      <c r="H40" s="7" t="s">
        <v>22</v>
      </c>
      <c r="I40" s="8"/>
      <c r="J40" s="8">
        <v>4</v>
      </c>
      <c r="K40" s="8">
        <v>2</v>
      </c>
      <c r="L40" s="53">
        <f t="shared" si="1"/>
        <v>60</v>
      </c>
      <c r="M40" s="8">
        <v>1</v>
      </c>
      <c r="N40" s="8">
        <v>1</v>
      </c>
      <c r="O40" s="8">
        <v>1</v>
      </c>
      <c r="P40" s="53">
        <f t="shared" si="2"/>
        <v>30</v>
      </c>
      <c r="Q40" s="8"/>
      <c r="R40" s="8"/>
      <c r="S40" s="8">
        <v>1</v>
      </c>
      <c r="T40" s="53">
        <f t="shared" si="3"/>
        <v>10</v>
      </c>
      <c r="U40" s="8"/>
      <c r="V40" s="8"/>
      <c r="W40" s="8"/>
      <c r="X40" s="55">
        <f t="shared" si="4"/>
        <v>0</v>
      </c>
      <c r="Y40" s="55">
        <f t="shared" si="5"/>
        <v>3.8</v>
      </c>
      <c r="Z40" s="56">
        <f t="shared" si="6"/>
        <v>10</v>
      </c>
      <c r="AA40" s="15"/>
    </row>
    <row r="41" spans="2:27" x14ac:dyDescent="0.25">
      <c r="B41" s="5"/>
      <c r="C41" s="7"/>
      <c r="D41" s="48"/>
      <c r="E41" s="5"/>
      <c r="F41" s="5"/>
      <c r="G41" s="110"/>
      <c r="H41" s="7"/>
      <c r="I41" s="8"/>
      <c r="J41" s="8"/>
      <c r="K41" s="8"/>
      <c r="L41" s="53"/>
      <c r="M41" s="8"/>
      <c r="N41" s="8"/>
      <c r="O41" s="8"/>
      <c r="P41" s="53"/>
      <c r="Q41" s="8"/>
      <c r="R41" s="8"/>
      <c r="S41" s="8"/>
      <c r="T41" s="53"/>
      <c r="U41" s="8"/>
      <c r="V41" s="8"/>
      <c r="W41" s="8"/>
      <c r="X41" s="55"/>
      <c r="Y41" s="108">
        <f>Y40-Y39</f>
        <v>-0.20000000000000018</v>
      </c>
      <c r="Z41" s="108">
        <f>Z40-Z39</f>
        <v>0</v>
      </c>
      <c r="AA41" s="15"/>
    </row>
    <row r="42" spans="2:27" x14ac:dyDescent="0.25">
      <c r="B42" s="5">
        <v>2</v>
      </c>
      <c r="C42" s="149" t="s">
        <v>66</v>
      </c>
      <c r="D42" s="98" t="s">
        <v>101</v>
      </c>
      <c r="E42" s="153">
        <v>7</v>
      </c>
      <c r="F42" s="153">
        <v>11</v>
      </c>
      <c r="G42" s="67">
        <f>I42+J42+K42+M42+N42+O42+Q42+R42+S42+U42+V42+W42</f>
        <v>11</v>
      </c>
      <c r="H42" s="145" t="s">
        <v>22</v>
      </c>
      <c r="I42" s="155"/>
      <c r="J42" s="155"/>
      <c r="K42" s="155"/>
      <c r="L42" s="158">
        <f t="shared" ref="L42" si="35">SUM(I42:K42)*100/G42</f>
        <v>0</v>
      </c>
      <c r="M42" s="155"/>
      <c r="N42" s="155">
        <v>3</v>
      </c>
      <c r="O42" s="155">
        <v>3</v>
      </c>
      <c r="P42" s="158">
        <f t="shared" ref="P42" si="36">SUM(M42:O42)*100/G42</f>
        <v>54.545454545454547</v>
      </c>
      <c r="Q42" s="155">
        <v>1</v>
      </c>
      <c r="R42" s="155">
        <v>2</v>
      </c>
      <c r="S42" s="155">
        <v>1</v>
      </c>
      <c r="T42" s="158">
        <f t="shared" ref="T42" si="37">SUM(Q42:S42)*100/G42</f>
        <v>36.363636363636367</v>
      </c>
      <c r="U42" s="155"/>
      <c r="V42" s="155">
        <v>1</v>
      </c>
      <c r="W42" s="155"/>
      <c r="X42" s="158">
        <f t="shared" ref="X42" si="38">SUM(U42:W42)*100/G42</f>
        <v>9.0909090909090917</v>
      </c>
      <c r="Y42" s="106">
        <f>((1*I42)+(2*J42)+(3*K42)+(4*M42)+(5*N42)+(6*O42)+(7*Q42)+(8*R42)+(9*S42)+(10*U42)+(11*V42)+(12*W42))/G42</f>
        <v>6.9090909090909092</v>
      </c>
      <c r="Z42" s="107">
        <f t="shared" si="6"/>
        <v>45.45454545454546</v>
      </c>
      <c r="AA42" s="15"/>
    </row>
    <row r="43" spans="2:27" x14ac:dyDescent="0.25">
      <c r="B43" s="5"/>
      <c r="C43" s="7" t="s">
        <v>66</v>
      </c>
      <c r="D43" s="48" t="s">
        <v>19</v>
      </c>
      <c r="E43" s="5">
        <v>8</v>
      </c>
      <c r="F43" s="5">
        <v>12</v>
      </c>
      <c r="G43" s="4">
        <f>I43+J43+K43+M43+N43+O43+Q43+R43+S43+U43+V43+W43</f>
        <v>12</v>
      </c>
      <c r="H43" s="7" t="s">
        <v>22</v>
      </c>
      <c r="I43" s="8"/>
      <c r="J43" s="8"/>
      <c r="K43" s="8"/>
      <c r="L43" s="53">
        <f t="shared" si="1"/>
        <v>0</v>
      </c>
      <c r="M43" s="8">
        <v>1</v>
      </c>
      <c r="N43" s="8">
        <v>2</v>
      </c>
      <c r="O43" s="8">
        <v>3</v>
      </c>
      <c r="P43" s="53">
        <f t="shared" si="2"/>
        <v>50</v>
      </c>
      <c r="Q43" s="8">
        <v>1</v>
      </c>
      <c r="R43" s="8">
        <v>2</v>
      </c>
      <c r="S43" s="8">
        <v>2</v>
      </c>
      <c r="T43" s="53">
        <f t="shared" si="3"/>
        <v>41.666666666666664</v>
      </c>
      <c r="U43" s="8"/>
      <c r="V43" s="8">
        <v>1</v>
      </c>
      <c r="W43" s="8"/>
      <c r="X43" s="55">
        <f t="shared" si="4"/>
        <v>8.3333333333333339</v>
      </c>
      <c r="Y43" s="55">
        <f>((1*I43)+(2*J43)+(3*K43)+(4*M43)+(5*N43)+(6*O43)+(7*Q43)+(8*R43)+(9*S43)+(10*U43)+(11*V43)+(12*W43))/G43</f>
        <v>7</v>
      </c>
      <c r="Z43" s="56">
        <f t="shared" si="6"/>
        <v>50</v>
      </c>
    </row>
    <row r="44" spans="2:27" x14ac:dyDescent="0.25">
      <c r="B44" s="5"/>
      <c r="C44" s="7" t="s">
        <v>66</v>
      </c>
      <c r="D44" s="48" t="s">
        <v>145</v>
      </c>
      <c r="E44" s="5">
        <v>9</v>
      </c>
      <c r="F44" s="5">
        <v>12</v>
      </c>
      <c r="G44" s="67">
        <f>I44+J44+K44+M44+N44+O44+Q44+R44+S44+U44+V44+W44</f>
        <v>12</v>
      </c>
      <c r="H44" s="7" t="s">
        <v>22</v>
      </c>
      <c r="I44" s="8"/>
      <c r="J44" s="8"/>
      <c r="K44" s="8"/>
      <c r="L44" s="53">
        <f t="shared" si="1"/>
        <v>0</v>
      </c>
      <c r="M44" s="8">
        <v>1</v>
      </c>
      <c r="N44" s="8">
        <v>2</v>
      </c>
      <c r="O44" s="8">
        <v>4</v>
      </c>
      <c r="P44" s="53">
        <f t="shared" si="2"/>
        <v>58.333333333333336</v>
      </c>
      <c r="Q44" s="8"/>
      <c r="R44" s="8">
        <v>3</v>
      </c>
      <c r="S44" s="8">
        <v>1</v>
      </c>
      <c r="T44" s="53">
        <f t="shared" si="3"/>
        <v>33.333333333333336</v>
      </c>
      <c r="U44" s="8">
        <v>1</v>
      </c>
      <c r="V44" s="8"/>
      <c r="W44" s="8"/>
      <c r="X44" s="55">
        <f t="shared" si="4"/>
        <v>8.3333333333333339</v>
      </c>
      <c r="Y44" s="55">
        <f>((1*I44)+(2*J44)+(3*K44)+(4*M44)+(5*N44)+(6*O44)+(7*Q44)+(8*R44)+(9*S44)+(10*U44)+(11*V44)+(12*W44))/G44</f>
        <v>6.75</v>
      </c>
      <c r="Z44" s="56">
        <f t="shared" si="6"/>
        <v>41.666666666666671</v>
      </c>
    </row>
    <row r="45" spans="2:27" x14ac:dyDescent="0.25">
      <c r="B45" s="5"/>
      <c r="C45" s="7"/>
      <c r="D45" s="48"/>
      <c r="E45" s="5"/>
      <c r="F45" s="5"/>
      <c r="G45" s="110"/>
      <c r="H45" s="7"/>
      <c r="I45" s="8"/>
      <c r="J45" s="8"/>
      <c r="K45" s="8"/>
      <c r="L45" s="53"/>
      <c r="M45" s="8"/>
      <c r="N45" s="8"/>
      <c r="O45" s="8"/>
      <c r="P45" s="53"/>
      <c r="Q45" s="8"/>
      <c r="R45" s="8"/>
      <c r="S45" s="8"/>
      <c r="T45" s="53"/>
      <c r="U45" s="8"/>
      <c r="V45" s="8"/>
      <c r="W45" s="8"/>
      <c r="X45" s="55"/>
      <c r="Y45" s="108">
        <f>Y44-Y43</f>
        <v>-0.25</v>
      </c>
      <c r="Z45" s="108">
        <f>Z44-Z43</f>
        <v>-8.3333333333333286</v>
      </c>
    </row>
    <row r="46" spans="2:27" x14ac:dyDescent="0.25">
      <c r="B46" s="5">
        <v>3</v>
      </c>
      <c r="C46" s="149" t="s">
        <v>66</v>
      </c>
      <c r="D46" s="98" t="s">
        <v>101</v>
      </c>
      <c r="E46" s="153">
        <v>8</v>
      </c>
      <c r="F46" s="153">
        <v>11</v>
      </c>
      <c r="G46" s="67">
        <f t="shared" si="0"/>
        <v>11</v>
      </c>
      <c r="H46" s="145" t="s">
        <v>22</v>
      </c>
      <c r="I46" s="155"/>
      <c r="J46" s="155"/>
      <c r="K46" s="155"/>
      <c r="L46" s="158">
        <f t="shared" ref="L46" si="39">SUM(I46:K46)*100/G46</f>
        <v>0</v>
      </c>
      <c r="M46" s="155">
        <v>3</v>
      </c>
      <c r="N46" s="155">
        <v>1</v>
      </c>
      <c r="O46" s="155">
        <v>2</v>
      </c>
      <c r="P46" s="158">
        <f t="shared" ref="P46" si="40">SUM(M46:O46)*100/G46</f>
        <v>54.545454545454547</v>
      </c>
      <c r="Q46" s="155">
        <v>2</v>
      </c>
      <c r="R46" s="155"/>
      <c r="S46" s="155">
        <v>1</v>
      </c>
      <c r="T46" s="158">
        <f t="shared" ref="T46" si="41">SUM(Q46:S46)*100/G46</f>
        <v>27.272727272727273</v>
      </c>
      <c r="U46" s="155">
        <v>1</v>
      </c>
      <c r="V46" s="155">
        <v>1</v>
      </c>
      <c r="W46" s="155"/>
      <c r="X46" s="158">
        <f t="shared" ref="X46" si="42">SUM(U46:W46)*100/G46</f>
        <v>18.181818181818183</v>
      </c>
      <c r="Y46" s="106">
        <f>((1*I46)+(2*J46)+(3*K46)+(4*M46)+(5*N46)+(6*O46)+(7*Q46)+(8*R46)+(9*S46)+(10*U46)+(11*V46)+(12*W46))/G46</f>
        <v>6.6363636363636367</v>
      </c>
      <c r="Z46" s="107">
        <f t="shared" ref="Z46" si="43">T46+X46</f>
        <v>45.454545454545453</v>
      </c>
    </row>
    <row r="47" spans="2:27" x14ac:dyDescent="0.25">
      <c r="B47" s="5"/>
      <c r="C47" s="7" t="s">
        <v>66</v>
      </c>
      <c r="D47" s="48" t="s">
        <v>19</v>
      </c>
      <c r="E47" s="5">
        <v>9</v>
      </c>
      <c r="F47" s="5">
        <v>11</v>
      </c>
      <c r="G47" s="4">
        <f t="shared" si="0"/>
        <v>11</v>
      </c>
      <c r="H47" s="7" t="s">
        <v>22</v>
      </c>
      <c r="I47" s="8"/>
      <c r="J47" s="8"/>
      <c r="K47" s="8"/>
      <c r="L47" s="53">
        <f t="shared" si="1"/>
        <v>0</v>
      </c>
      <c r="M47" s="8">
        <v>1</v>
      </c>
      <c r="N47" s="8">
        <v>3</v>
      </c>
      <c r="O47" s="8">
        <v>2</v>
      </c>
      <c r="P47" s="53">
        <f t="shared" si="2"/>
        <v>54.545454545454547</v>
      </c>
      <c r="Q47" s="8">
        <v>2</v>
      </c>
      <c r="R47" s="8"/>
      <c r="S47" s="8">
        <v>1</v>
      </c>
      <c r="T47" s="53">
        <f t="shared" si="3"/>
        <v>27.272727272727273</v>
      </c>
      <c r="U47" s="8">
        <v>1</v>
      </c>
      <c r="V47" s="8">
        <v>1</v>
      </c>
      <c r="W47" s="8"/>
      <c r="X47" s="55">
        <f t="shared" si="4"/>
        <v>18.181818181818183</v>
      </c>
      <c r="Y47" s="55">
        <f t="shared" si="5"/>
        <v>6.8181818181818183</v>
      </c>
      <c r="Z47" s="56">
        <f t="shared" si="6"/>
        <v>45.454545454545453</v>
      </c>
    </row>
    <row r="48" spans="2:27" x14ac:dyDescent="0.25">
      <c r="B48" s="5"/>
      <c r="C48" s="7" t="s">
        <v>66</v>
      </c>
      <c r="D48" s="48" t="s">
        <v>145</v>
      </c>
      <c r="E48" s="5">
        <v>10</v>
      </c>
      <c r="F48" s="5">
        <v>10</v>
      </c>
      <c r="G48" s="67">
        <f t="shared" si="0"/>
        <v>10</v>
      </c>
      <c r="H48" s="7" t="s">
        <v>22</v>
      </c>
      <c r="I48" s="8"/>
      <c r="J48" s="8"/>
      <c r="K48" s="8">
        <v>2</v>
      </c>
      <c r="L48" s="53">
        <f t="shared" si="1"/>
        <v>20</v>
      </c>
      <c r="M48" s="8">
        <v>2</v>
      </c>
      <c r="N48" s="8"/>
      <c r="O48" s="8">
        <v>1</v>
      </c>
      <c r="P48" s="53">
        <f t="shared" si="2"/>
        <v>30</v>
      </c>
      <c r="Q48" s="8">
        <v>2</v>
      </c>
      <c r="R48" s="8"/>
      <c r="S48" s="8"/>
      <c r="T48" s="53">
        <f t="shared" si="3"/>
        <v>20</v>
      </c>
      <c r="U48" s="8">
        <v>2</v>
      </c>
      <c r="V48" s="8">
        <v>1</v>
      </c>
      <c r="W48" s="8"/>
      <c r="X48" s="55">
        <f t="shared" si="4"/>
        <v>30</v>
      </c>
      <c r="Y48" s="55">
        <f t="shared" si="5"/>
        <v>6.5</v>
      </c>
      <c r="Z48" s="56">
        <f t="shared" si="6"/>
        <v>50</v>
      </c>
    </row>
    <row r="49" spans="2:26" x14ac:dyDescent="0.25">
      <c r="B49" s="5"/>
      <c r="C49" s="7"/>
      <c r="D49" s="48"/>
      <c r="E49" s="5"/>
      <c r="F49" s="5"/>
      <c r="G49" s="110"/>
      <c r="H49" s="7"/>
      <c r="I49" s="8"/>
      <c r="J49" s="8"/>
      <c r="K49" s="8"/>
      <c r="L49" s="53"/>
      <c r="M49" s="8"/>
      <c r="N49" s="8"/>
      <c r="O49" s="8"/>
      <c r="P49" s="53"/>
      <c r="Q49" s="8"/>
      <c r="R49" s="8"/>
      <c r="S49" s="8"/>
      <c r="T49" s="53"/>
      <c r="U49" s="8"/>
      <c r="V49" s="8"/>
      <c r="W49" s="8"/>
      <c r="X49" s="55"/>
      <c r="Y49" s="108">
        <f>Y48-Y47</f>
        <v>-0.31818181818181834</v>
      </c>
      <c r="Z49" s="108">
        <f>Z48-Z47</f>
        <v>4.5454545454545467</v>
      </c>
    </row>
    <row r="50" spans="2:26" x14ac:dyDescent="0.25">
      <c r="B50" s="5">
        <v>4</v>
      </c>
      <c r="C50" s="149" t="s">
        <v>66</v>
      </c>
      <c r="D50" s="98" t="s">
        <v>101</v>
      </c>
      <c r="E50" s="153">
        <v>9</v>
      </c>
      <c r="F50" s="153">
        <v>13</v>
      </c>
      <c r="G50" s="67">
        <f t="shared" si="0"/>
        <v>13</v>
      </c>
      <c r="H50" s="145" t="s">
        <v>22</v>
      </c>
      <c r="I50" s="155"/>
      <c r="J50" s="155">
        <v>3</v>
      </c>
      <c r="K50" s="155">
        <v>3</v>
      </c>
      <c r="L50" s="158">
        <f t="shared" ref="L50" si="44">SUM(I50:K50)*100/G50</f>
        <v>46.153846153846153</v>
      </c>
      <c r="M50" s="155">
        <v>2</v>
      </c>
      <c r="N50" s="155"/>
      <c r="O50" s="155">
        <v>2</v>
      </c>
      <c r="P50" s="158">
        <f t="shared" ref="P50" si="45">SUM(M50:O50)*100/G50</f>
        <v>30.76923076923077</v>
      </c>
      <c r="Q50" s="155">
        <v>1</v>
      </c>
      <c r="R50" s="155">
        <v>1</v>
      </c>
      <c r="S50" s="155"/>
      <c r="T50" s="158">
        <f t="shared" ref="T50" si="46">SUM(Q50:S50)*100/G50</f>
        <v>15.384615384615385</v>
      </c>
      <c r="U50" s="155">
        <v>1</v>
      </c>
      <c r="V50" s="155"/>
      <c r="W50" s="155"/>
      <c r="X50" s="158">
        <f t="shared" ref="X50" si="47">SUM(U50:W50)*100/G50</f>
        <v>7.6923076923076925</v>
      </c>
      <c r="Y50" s="106">
        <f>((1*I50)+(2*J50)+(3*K50)+(4*M50)+(5*N50)+(6*O50)+(7*Q50)+(8*R50)+(9*S50)+(10*U50)+(11*V50)+(12*W50))/G50</f>
        <v>4.615384615384615</v>
      </c>
      <c r="Z50" s="107">
        <f t="shared" ref="Z50" si="48">T50+X50</f>
        <v>23.076923076923077</v>
      </c>
    </row>
    <row r="51" spans="2:26" x14ac:dyDescent="0.25">
      <c r="B51" s="5"/>
      <c r="C51" s="6" t="s">
        <v>66</v>
      </c>
      <c r="D51" s="48" t="s">
        <v>19</v>
      </c>
      <c r="E51" s="5">
        <v>10</v>
      </c>
      <c r="F51" s="44">
        <v>8</v>
      </c>
      <c r="G51" s="4">
        <f t="shared" si="0"/>
        <v>8</v>
      </c>
      <c r="H51" s="6" t="s">
        <v>22</v>
      </c>
      <c r="I51" s="8"/>
      <c r="J51" s="8">
        <v>2</v>
      </c>
      <c r="K51" s="8">
        <v>3</v>
      </c>
      <c r="L51" s="53">
        <f t="shared" si="1"/>
        <v>62.5</v>
      </c>
      <c r="M51" s="8"/>
      <c r="N51" s="8">
        <v>1</v>
      </c>
      <c r="O51" s="8">
        <v>1</v>
      </c>
      <c r="P51" s="53">
        <f t="shared" si="2"/>
        <v>25</v>
      </c>
      <c r="Q51" s="8">
        <v>1</v>
      </c>
      <c r="R51" s="8"/>
      <c r="S51" s="8"/>
      <c r="T51" s="53">
        <f t="shared" si="3"/>
        <v>12.5</v>
      </c>
      <c r="U51" s="8"/>
      <c r="V51" s="8"/>
      <c r="W51" s="8"/>
      <c r="X51" s="55">
        <f t="shared" si="4"/>
        <v>0</v>
      </c>
      <c r="Y51" s="55">
        <f t="shared" si="5"/>
        <v>3.875</v>
      </c>
      <c r="Z51" s="56">
        <f t="shared" si="6"/>
        <v>12.5</v>
      </c>
    </row>
    <row r="52" spans="2:26" x14ac:dyDescent="0.25">
      <c r="B52" s="5"/>
      <c r="C52" s="6" t="s">
        <v>66</v>
      </c>
      <c r="D52" s="48" t="s">
        <v>145</v>
      </c>
      <c r="E52" s="5">
        <v>11</v>
      </c>
      <c r="F52" s="44">
        <v>7</v>
      </c>
      <c r="G52" s="67">
        <f t="shared" si="0"/>
        <v>7</v>
      </c>
      <c r="H52" s="6" t="s">
        <v>22</v>
      </c>
      <c r="I52" s="8"/>
      <c r="J52" s="8"/>
      <c r="K52" s="8">
        <v>3</v>
      </c>
      <c r="L52" s="53">
        <f t="shared" si="1"/>
        <v>42.857142857142854</v>
      </c>
      <c r="M52" s="8">
        <v>2</v>
      </c>
      <c r="N52" s="8"/>
      <c r="O52" s="8"/>
      <c r="P52" s="53">
        <f t="shared" si="2"/>
        <v>28.571428571428573</v>
      </c>
      <c r="Q52" s="8">
        <v>2</v>
      </c>
      <c r="R52" s="8"/>
      <c r="S52" s="8"/>
      <c r="T52" s="53">
        <f t="shared" si="3"/>
        <v>28.571428571428573</v>
      </c>
      <c r="U52" s="8"/>
      <c r="V52" s="8"/>
      <c r="W52" s="8"/>
      <c r="X52" s="55">
        <f t="shared" si="4"/>
        <v>0</v>
      </c>
      <c r="Y52" s="55">
        <f t="shared" si="5"/>
        <v>4.4285714285714288</v>
      </c>
      <c r="Z52" s="56">
        <f t="shared" si="6"/>
        <v>28.571428571428573</v>
      </c>
    </row>
    <row r="53" spans="2:26" x14ac:dyDescent="0.25">
      <c r="B53" s="5"/>
      <c r="C53" s="6"/>
      <c r="D53" s="48"/>
      <c r="E53" s="5"/>
      <c r="F53" s="44"/>
      <c r="G53" s="110"/>
      <c r="H53" s="6"/>
      <c r="I53" s="8"/>
      <c r="J53" s="8"/>
      <c r="K53" s="8"/>
      <c r="L53" s="53"/>
      <c r="M53" s="8"/>
      <c r="N53" s="8"/>
      <c r="O53" s="8"/>
      <c r="P53" s="53"/>
      <c r="Q53" s="8"/>
      <c r="R53" s="8"/>
      <c r="S53" s="8"/>
      <c r="T53" s="53"/>
      <c r="U53" s="8"/>
      <c r="V53" s="8"/>
      <c r="W53" s="8"/>
      <c r="X53" s="55"/>
      <c r="Y53" s="108">
        <f>Y52-Y51</f>
        <v>0.55357142857142883</v>
      </c>
      <c r="Z53" s="108">
        <f>Z52-Z51</f>
        <v>16.071428571428573</v>
      </c>
    </row>
    <row r="54" spans="2:26" x14ac:dyDescent="0.25">
      <c r="B54" s="5">
        <v>5</v>
      </c>
      <c r="C54" s="149" t="s">
        <v>66</v>
      </c>
      <c r="D54" s="98" t="s">
        <v>101</v>
      </c>
      <c r="E54" s="191">
        <v>10</v>
      </c>
      <c r="F54" s="191">
        <v>14</v>
      </c>
      <c r="G54" s="67">
        <f>I54+J54+K54+M54+N54+O54+Q54+R54+S54+U54+V54+W54</f>
        <v>14</v>
      </c>
      <c r="H54" s="104" t="s">
        <v>22</v>
      </c>
      <c r="I54" s="155"/>
      <c r="J54" s="155">
        <v>1</v>
      </c>
      <c r="K54" s="155">
        <v>4</v>
      </c>
      <c r="L54" s="158">
        <f t="shared" ref="L54" si="49">SUM(I54:K54)*100/G54</f>
        <v>35.714285714285715</v>
      </c>
      <c r="M54" s="155">
        <v>4</v>
      </c>
      <c r="N54" s="155">
        <v>1</v>
      </c>
      <c r="O54" s="155"/>
      <c r="P54" s="158">
        <f t="shared" ref="P54" si="50">SUM(M54:O54)*100/G54</f>
        <v>35.714285714285715</v>
      </c>
      <c r="Q54" s="155"/>
      <c r="R54" s="155">
        <v>2</v>
      </c>
      <c r="S54" s="155">
        <v>1</v>
      </c>
      <c r="T54" s="158">
        <f t="shared" ref="T54" si="51">SUM(Q54:S54)*100/G54</f>
        <v>21.428571428571427</v>
      </c>
      <c r="U54" s="155">
        <v>1</v>
      </c>
      <c r="V54" s="155"/>
      <c r="W54" s="155"/>
      <c r="X54" s="158">
        <f t="shared" ref="X54" si="52">SUM(U54:W54)*100/G54</f>
        <v>7.1428571428571432</v>
      </c>
      <c r="Y54" s="106">
        <f>((1*I54)+(2*J54)+(3*K54)+(4*M54)+(5*N54)+(6*O54)+(7*Q54)+(8*R54)+(9*S54)+(10*U54)+(11*V54)+(12*W54))/G54</f>
        <v>5</v>
      </c>
      <c r="Z54" s="107">
        <f t="shared" ref="Z54" si="53">T54+X54</f>
        <v>28.571428571428569</v>
      </c>
    </row>
    <row r="55" spans="2:26" x14ac:dyDescent="0.25">
      <c r="B55" s="5"/>
      <c r="C55" s="6" t="s">
        <v>66</v>
      </c>
      <c r="D55" s="48" t="s">
        <v>19</v>
      </c>
      <c r="E55" s="5">
        <v>11</v>
      </c>
      <c r="F55" s="5">
        <v>12</v>
      </c>
      <c r="G55" s="4">
        <f>I55+J55+K55+M55+N55+O55+Q55+R55+S55+U55+V55+W55</f>
        <v>12</v>
      </c>
      <c r="H55" s="6" t="s">
        <v>22</v>
      </c>
      <c r="I55" s="8"/>
      <c r="J55" s="8"/>
      <c r="K55" s="8"/>
      <c r="L55" s="53">
        <f t="shared" si="1"/>
        <v>0</v>
      </c>
      <c r="M55" s="8"/>
      <c r="N55" s="8">
        <v>4</v>
      </c>
      <c r="O55" s="8">
        <v>3</v>
      </c>
      <c r="P55" s="53">
        <f t="shared" si="2"/>
        <v>58.333333333333336</v>
      </c>
      <c r="Q55" s="8"/>
      <c r="R55" s="8">
        <v>2</v>
      </c>
      <c r="S55" s="8">
        <v>1</v>
      </c>
      <c r="T55" s="53">
        <f t="shared" si="3"/>
        <v>25</v>
      </c>
      <c r="U55" s="8"/>
      <c r="V55" s="8">
        <v>2</v>
      </c>
      <c r="W55" s="8"/>
      <c r="X55" s="55">
        <f t="shared" si="4"/>
        <v>16.666666666666668</v>
      </c>
      <c r="Y55" s="55">
        <f>((1*I55)+(2*J55)+(3*K55)+(4*M55)+(5*N55)+(6*O55)+(7*Q55)+(8*R55)+(9*S55)+(10*U55)+(11*V55)+(12*W55))/G55</f>
        <v>7.083333333333333</v>
      </c>
      <c r="Z55" s="56">
        <f t="shared" si="6"/>
        <v>41.666666666666671</v>
      </c>
    </row>
    <row r="56" spans="2:26" x14ac:dyDescent="0.25">
      <c r="B56" s="5"/>
      <c r="C56" s="6"/>
      <c r="D56" s="48"/>
      <c r="E56" s="5"/>
      <c r="F56" s="5"/>
      <c r="G56" s="110"/>
      <c r="H56" s="6"/>
      <c r="I56" s="8"/>
      <c r="J56" s="8"/>
      <c r="K56" s="8"/>
      <c r="L56" s="53"/>
      <c r="M56" s="8"/>
      <c r="N56" s="8"/>
      <c r="O56" s="8"/>
      <c r="P56" s="53"/>
      <c r="Q56" s="8"/>
      <c r="R56" s="8"/>
      <c r="S56" s="8"/>
      <c r="T56" s="53"/>
      <c r="U56" s="8"/>
      <c r="V56" s="8"/>
      <c r="W56" s="8"/>
      <c r="X56" s="55"/>
      <c r="Y56" s="108">
        <f>Y55-Y54</f>
        <v>2.083333333333333</v>
      </c>
      <c r="Z56" s="108">
        <f>Z55-Z54</f>
        <v>13.095238095238102</v>
      </c>
    </row>
    <row r="57" spans="2:26" x14ac:dyDescent="0.25">
      <c r="B57" s="5">
        <v>6</v>
      </c>
      <c r="C57" s="149" t="s">
        <v>66</v>
      </c>
      <c r="D57" s="98" t="s">
        <v>101</v>
      </c>
      <c r="E57" s="191">
        <v>11</v>
      </c>
      <c r="F57" s="191">
        <v>13</v>
      </c>
      <c r="G57" s="67">
        <f>I57+J57+K57+M57+N57+O57+Q57+R57+S57+U57+V57+W57</f>
        <v>13</v>
      </c>
      <c r="H57" s="104" t="s">
        <v>22</v>
      </c>
      <c r="I57" s="155"/>
      <c r="J57" s="155"/>
      <c r="K57" s="155">
        <v>1</v>
      </c>
      <c r="L57" s="158">
        <f t="shared" ref="L57" si="54">SUM(I57:K57)*100/G57</f>
        <v>7.6923076923076925</v>
      </c>
      <c r="M57" s="155"/>
      <c r="N57" s="155"/>
      <c r="O57" s="155">
        <v>4</v>
      </c>
      <c r="P57" s="158">
        <f t="shared" ref="P57" si="55">SUM(M57:O57)*100/G57</f>
        <v>30.76923076923077</v>
      </c>
      <c r="Q57" s="155">
        <v>3</v>
      </c>
      <c r="R57" s="155">
        <v>3</v>
      </c>
      <c r="S57" s="155"/>
      <c r="T57" s="158">
        <f t="shared" ref="T57" si="56">SUM(Q57:S57)*100/G57</f>
        <v>46.153846153846153</v>
      </c>
      <c r="U57" s="155">
        <v>1</v>
      </c>
      <c r="V57" s="155">
        <v>1</v>
      </c>
      <c r="W57" s="155"/>
      <c r="X57" s="158">
        <f t="shared" ref="X57" si="57">SUM(U57:W57)*100/G57</f>
        <v>15.384615384615385</v>
      </c>
      <c r="Y57" s="106">
        <f>((1*I57)+(2*J57)+(3*K57)+(4*M57)+(5*N57)+(6*O57)+(7*Q57)+(8*R57)+(9*S57)+(10*U57)+(11*V57)+(12*W57))/G57</f>
        <v>7.1538461538461542</v>
      </c>
      <c r="Z57" s="107">
        <f t="shared" ref="Z57" si="58">T57+X57</f>
        <v>61.53846153846154</v>
      </c>
    </row>
    <row r="58" spans="2:26" x14ac:dyDescent="0.25">
      <c r="B58" s="5"/>
      <c r="C58" s="6"/>
      <c r="D58" s="48"/>
      <c r="E58" s="5"/>
      <c r="F58" s="5"/>
      <c r="G58" s="110"/>
      <c r="H58" s="186"/>
      <c r="I58" s="8"/>
      <c r="J58" s="8"/>
      <c r="K58" s="8"/>
      <c r="L58" s="53"/>
      <c r="M58" s="8"/>
      <c r="N58" s="8"/>
      <c r="O58" s="8"/>
      <c r="P58" s="53"/>
      <c r="Q58" s="8"/>
      <c r="R58" s="8"/>
      <c r="S58" s="8"/>
      <c r="T58" s="53"/>
      <c r="U58" s="8"/>
      <c r="V58" s="8"/>
      <c r="W58" s="8"/>
      <c r="X58" s="55"/>
      <c r="Y58" s="55"/>
      <c r="Z58" s="56"/>
    </row>
    <row r="59" spans="2:26" x14ac:dyDescent="0.25">
      <c r="B59" s="5"/>
      <c r="C59" s="6"/>
      <c r="D59" s="98" t="s">
        <v>101</v>
      </c>
      <c r="E59" s="5"/>
      <c r="F59" s="5"/>
      <c r="G59" s="110"/>
      <c r="H59" s="104" t="s">
        <v>22</v>
      </c>
      <c r="I59" s="8"/>
      <c r="J59" s="8"/>
      <c r="K59" s="8"/>
      <c r="L59" s="53"/>
      <c r="M59" s="8"/>
      <c r="N59" s="8"/>
      <c r="O59" s="8"/>
      <c r="P59" s="53"/>
      <c r="Q59" s="8"/>
      <c r="R59" s="8"/>
      <c r="S59" s="8"/>
      <c r="T59" s="53"/>
      <c r="U59" s="8"/>
      <c r="V59" s="8"/>
      <c r="W59" s="8"/>
      <c r="X59" s="55"/>
      <c r="Y59" s="106">
        <f>AVERAGE(Y57,Y54,Y50,Y46,Y42)</f>
        <v>6.0629370629370625</v>
      </c>
      <c r="Z59" s="106">
        <f>AVERAGE(Z57,Z54,Z50,Z46,Z42)</f>
        <v>40.819180819180822</v>
      </c>
    </row>
    <row r="60" spans="2:26" x14ac:dyDescent="0.25">
      <c r="B60" s="5"/>
      <c r="C60" s="6"/>
      <c r="D60" s="48" t="s">
        <v>19</v>
      </c>
      <c r="E60" s="5"/>
      <c r="F60" s="5"/>
      <c r="G60" s="110"/>
      <c r="H60" s="6" t="s">
        <v>22</v>
      </c>
      <c r="I60" s="8"/>
      <c r="J60" s="8"/>
      <c r="K60" s="8"/>
      <c r="L60" s="53"/>
      <c r="M60" s="8"/>
      <c r="N60" s="8"/>
      <c r="O60" s="8"/>
      <c r="P60" s="53"/>
      <c r="Q60" s="8"/>
      <c r="R60" s="8"/>
      <c r="S60" s="8"/>
      <c r="T60" s="53"/>
      <c r="U60" s="8"/>
      <c r="V60" s="8"/>
      <c r="W60" s="8"/>
      <c r="X60" s="55"/>
      <c r="Y60" s="55">
        <f>AVERAGE(Y55,Y51,Y47,Y43,Y39)</f>
        <v>5.7553030303030299</v>
      </c>
      <c r="Z60" s="55">
        <f>AVERAGE(Z55,Z51,Z47,Z43,Z39)</f>
        <v>31.924242424242426</v>
      </c>
    </row>
    <row r="61" spans="2:26" x14ac:dyDescent="0.25">
      <c r="B61" s="5"/>
      <c r="C61" s="6"/>
      <c r="D61" s="48" t="s">
        <v>145</v>
      </c>
      <c r="E61" s="5"/>
      <c r="F61" s="5"/>
      <c r="G61" s="110"/>
      <c r="H61" s="6" t="s">
        <v>22</v>
      </c>
      <c r="I61" s="8"/>
      <c r="J61" s="8"/>
      <c r="K61" s="8"/>
      <c r="L61" s="53"/>
      <c r="M61" s="8"/>
      <c r="N61" s="8"/>
      <c r="O61" s="8"/>
      <c r="P61" s="53"/>
      <c r="Q61" s="8"/>
      <c r="R61" s="8"/>
      <c r="S61" s="8"/>
      <c r="T61" s="53"/>
      <c r="U61" s="8"/>
      <c r="V61" s="8"/>
      <c r="W61" s="8"/>
      <c r="X61" s="55"/>
      <c r="Y61" s="55">
        <f>AVERAGE(Y52,Y48,Y44,Y40,Y37)</f>
        <v>5.3957142857142859</v>
      </c>
      <c r="Z61" s="55">
        <f>AVERAGE(Z52,Z48,Z44,Z40,Z37)</f>
        <v>31.761904761904766</v>
      </c>
    </row>
    <row r="62" spans="2:26" x14ac:dyDescent="0.25">
      <c r="B62" s="21"/>
      <c r="C62" s="47"/>
      <c r="D62" s="47"/>
      <c r="E62" s="21"/>
      <c r="F62" s="31"/>
      <c r="G62" s="48"/>
      <c r="H62" s="49"/>
      <c r="I62" s="13"/>
      <c r="J62" s="13"/>
      <c r="K62" s="13"/>
      <c r="L62" s="53"/>
      <c r="M62" s="13"/>
      <c r="N62" s="13"/>
      <c r="O62" s="13"/>
      <c r="P62" s="53"/>
      <c r="Q62" s="13"/>
      <c r="R62" s="13"/>
      <c r="S62" s="13"/>
      <c r="T62" s="53"/>
      <c r="U62" s="13"/>
      <c r="V62" s="13"/>
      <c r="W62" s="13"/>
      <c r="X62" s="55"/>
      <c r="Y62" s="108">
        <f>Y61-Y60</f>
        <v>-0.35958874458874401</v>
      </c>
      <c r="Z62" s="108">
        <f>Z61-Z60</f>
        <v>-0.16233766233765934</v>
      </c>
    </row>
    <row r="63" spans="2:26" x14ac:dyDescent="0.25">
      <c r="B63" s="21"/>
      <c r="C63" s="7" t="s">
        <v>67</v>
      </c>
      <c r="D63" s="252" t="s">
        <v>145</v>
      </c>
      <c r="E63" s="21">
        <v>7</v>
      </c>
      <c r="F63" s="273">
        <v>14</v>
      </c>
      <c r="G63" s="67">
        <f t="shared" si="0"/>
        <v>14</v>
      </c>
      <c r="H63" s="7" t="s">
        <v>23</v>
      </c>
      <c r="I63" s="272"/>
      <c r="J63" s="272">
        <v>1</v>
      </c>
      <c r="K63" s="272">
        <v>2</v>
      </c>
      <c r="L63" s="274">
        <f t="shared" si="1"/>
        <v>21.428571428571427</v>
      </c>
      <c r="M63" s="272">
        <v>1</v>
      </c>
      <c r="N63" s="272">
        <v>2</v>
      </c>
      <c r="O63" s="272">
        <v>3</v>
      </c>
      <c r="P63" s="274">
        <f t="shared" si="2"/>
        <v>42.857142857142854</v>
      </c>
      <c r="Q63" s="272">
        <v>2</v>
      </c>
      <c r="R63" s="272">
        <v>1</v>
      </c>
      <c r="S63" s="272">
        <v>2</v>
      </c>
      <c r="T63" s="274">
        <f t="shared" si="3"/>
        <v>35.714285714285715</v>
      </c>
      <c r="U63" s="272"/>
      <c r="V63" s="272"/>
      <c r="W63" s="272"/>
      <c r="X63" s="55">
        <f t="shared" si="4"/>
        <v>0</v>
      </c>
      <c r="Y63" s="55">
        <f t="shared" si="5"/>
        <v>5.7142857142857144</v>
      </c>
      <c r="Z63" s="56">
        <f t="shared" si="6"/>
        <v>35.714285714285715</v>
      </c>
    </row>
    <row r="64" spans="2:26" x14ac:dyDescent="0.25">
      <c r="B64" s="5">
        <v>1</v>
      </c>
      <c r="C64" s="7" t="s">
        <v>67</v>
      </c>
      <c r="D64" s="48" t="s">
        <v>19</v>
      </c>
      <c r="E64" s="5">
        <v>7</v>
      </c>
      <c r="F64" s="5">
        <v>10</v>
      </c>
      <c r="G64" s="4">
        <f t="shared" si="0"/>
        <v>10</v>
      </c>
      <c r="H64" s="7" t="s">
        <v>23</v>
      </c>
      <c r="I64" s="8"/>
      <c r="J64" s="8">
        <v>2</v>
      </c>
      <c r="K64" s="8">
        <v>3</v>
      </c>
      <c r="L64" s="53">
        <f t="shared" si="1"/>
        <v>50</v>
      </c>
      <c r="M64" s="8">
        <v>1</v>
      </c>
      <c r="N64" s="8">
        <v>1</v>
      </c>
      <c r="O64" s="8">
        <v>1</v>
      </c>
      <c r="P64" s="53">
        <f t="shared" si="2"/>
        <v>30</v>
      </c>
      <c r="Q64" s="8"/>
      <c r="R64" s="8">
        <v>1</v>
      </c>
      <c r="S64" s="8"/>
      <c r="T64" s="53">
        <f t="shared" si="3"/>
        <v>10</v>
      </c>
      <c r="U64" s="8">
        <v>1</v>
      </c>
      <c r="V64" s="8"/>
      <c r="W64" s="8"/>
      <c r="X64" s="55">
        <f t="shared" si="4"/>
        <v>10</v>
      </c>
      <c r="Y64" s="55">
        <f t="shared" si="5"/>
        <v>4.5999999999999996</v>
      </c>
      <c r="Z64" s="56">
        <f t="shared" si="6"/>
        <v>20</v>
      </c>
    </row>
    <row r="65" spans="2:26" x14ac:dyDescent="0.25">
      <c r="B65" s="5"/>
      <c r="C65" s="7" t="s">
        <v>67</v>
      </c>
      <c r="D65" s="48" t="s">
        <v>145</v>
      </c>
      <c r="E65" s="5">
        <v>8</v>
      </c>
      <c r="F65" s="5">
        <v>10</v>
      </c>
      <c r="G65" s="67">
        <f t="shared" si="0"/>
        <v>10</v>
      </c>
      <c r="H65" s="7" t="s">
        <v>23</v>
      </c>
      <c r="I65" s="8"/>
      <c r="J65" s="8">
        <v>6</v>
      </c>
      <c r="K65" s="8">
        <v>1</v>
      </c>
      <c r="L65" s="53">
        <f t="shared" si="1"/>
        <v>70</v>
      </c>
      <c r="M65" s="8"/>
      <c r="N65" s="8">
        <v>1</v>
      </c>
      <c r="O65" s="8">
        <v>1</v>
      </c>
      <c r="P65" s="53">
        <f t="shared" si="2"/>
        <v>20</v>
      </c>
      <c r="Q65" s="8"/>
      <c r="R65" s="8">
        <v>1</v>
      </c>
      <c r="S65" s="8"/>
      <c r="T65" s="53">
        <f t="shared" si="3"/>
        <v>10</v>
      </c>
      <c r="U65" s="8"/>
      <c r="V65" s="8"/>
      <c r="W65" s="8"/>
      <c r="X65" s="55">
        <f t="shared" si="4"/>
        <v>0</v>
      </c>
      <c r="Y65" s="55">
        <f t="shared" si="5"/>
        <v>3.4</v>
      </c>
      <c r="Z65" s="56">
        <f t="shared" si="6"/>
        <v>10</v>
      </c>
    </row>
    <row r="66" spans="2:26" x14ac:dyDescent="0.25">
      <c r="B66" s="5"/>
      <c r="C66" s="7"/>
      <c r="D66" s="48"/>
      <c r="E66" s="5"/>
      <c r="F66" s="5"/>
      <c r="G66" s="67"/>
      <c r="H66" s="7"/>
      <c r="I66" s="8"/>
      <c r="J66" s="8"/>
      <c r="K66" s="8"/>
      <c r="L66" s="53"/>
      <c r="M66" s="8"/>
      <c r="N66" s="8"/>
      <c r="O66" s="8"/>
      <c r="P66" s="53"/>
      <c r="Q66" s="8"/>
      <c r="R66" s="8"/>
      <c r="S66" s="8"/>
      <c r="T66" s="53"/>
      <c r="U66" s="8"/>
      <c r="V66" s="8"/>
      <c r="W66" s="8"/>
      <c r="X66" s="55"/>
      <c r="Y66" s="108">
        <f>Y65-Y64</f>
        <v>-1.1999999999999997</v>
      </c>
      <c r="Z66" s="108">
        <f>Z65-Z64</f>
        <v>-10</v>
      </c>
    </row>
    <row r="67" spans="2:26" x14ac:dyDescent="0.25">
      <c r="B67" s="5">
        <v>2</v>
      </c>
      <c r="C67" s="149" t="s">
        <v>66</v>
      </c>
      <c r="D67" s="98" t="s">
        <v>101</v>
      </c>
      <c r="E67" s="153">
        <v>7</v>
      </c>
      <c r="F67" s="153">
        <v>11</v>
      </c>
      <c r="G67" s="67">
        <f t="shared" si="0"/>
        <v>11</v>
      </c>
      <c r="H67" s="145" t="s">
        <v>23</v>
      </c>
      <c r="I67" s="155"/>
      <c r="J67" s="155"/>
      <c r="K67" s="155"/>
      <c r="L67" s="158">
        <f t="shared" ref="L67" si="59">SUM(I67:K67)*100/G67</f>
        <v>0</v>
      </c>
      <c r="M67" s="155"/>
      <c r="N67" s="155">
        <v>4</v>
      </c>
      <c r="O67" s="155">
        <v>2</v>
      </c>
      <c r="P67" s="158">
        <f t="shared" ref="P67" si="60">SUM(M67:O67)*100/G67</f>
        <v>54.545454545454547</v>
      </c>
      <c r="Q67" s="155"/>
      <c r="R67" s="155">
        <v>4</v>
      </c>
      <c r="S67" s="155"/>
      <c r="T67" s="158">
        <f t="shared" ref="T67" si="61">SUM(Q67:S67)*100/G67</f>
        <v>36.363636363636367</v>
      </c>
      <c r="U67" s="155">
        <v>1</v>
      </c>
      <c r="V67" s="155"/>
      <c r="W67" s="155"/>
      <c r="X67" s="158">
        <f t="shared" ref="X67" si="62">SUM(U67:W67)*100/G67</f>
        <v>9.0909090909090917</v>
      </c>
      <c r="Y67" s="106">
        <f>((1*I67)+(2*J67)+(3*K67)+(4*M67)+(5*N67)+(6*O67)+(7*Q67)+(8*R67)+(9*S67)+(10*U67)+(11*V67)+(12*W67))/G67</f>
        <v>6.7272727272727275</v>
      </c>
      <c r="Z67" s="107">
        <f t="shared" ref="Z67" si="63">T67+X67</f>
        <v>45.45454545454546</v>
      </c>
    </row>
    <row r="68" spans="2:26" x14ac:dyDescent="0.25">
      <c r="B68" s="5"/>
      <c r="C68" s="7" t="s">
        <v>66</v>
      </c>
      <c r="D68" s="48" t="s">
        <v>19</v>
      </c>
      <c r="E68" s="5">
        <v>8</v>
      </c>
      <c r="F68" s="5">
        <v>12</v>
      </c>
      <c r="G68" s="4">
        <f t="shared" si="0"/>
        <v>12</v>
      </c>
      <c r="H68" s="7" t="s">
        <v>23</v>
      </c>
      <c r="I68" s="8"/>
      <c r="J68" s="8"/>
      <c r="K68" s="8"/>
      <c r="L68" s="53">
        <f t="shared" si="1"/>
        <v>0</v>
      </c>
      <c r="M68" s="8">
        <v>1</v>
      </c>
      <c r="N68" s="8">
        <v>1</v>
      </c>
      <c r="O68" s="8">
        <v>4</v>
      </c>
      <c r="P68" s="53">
        <f t="shared" si="2"/>
        <v>50</v>
      </c>
      <c r="Q68" s="8">
        <v>1</v>
      </c>
      <c r="R68" s="8">
        <v>1</v>
      </c>
      <c r="S68" s="8">
        <v>3</v>
      </c>
      <c r="T68" s="53">
        <f t="shared" si="3"/>
        <v>41.666666666666664</v>
      </c>
      <c r="U68" s="8"/>
      <c r="V68" s="8">
        <v>1</v>
      </c>
      <c r="W68" s="8"/>
      <c r="X68" s="55">
        <f t="shared" si="4"/>
        <v>8.3333333333333339</v>
      </c>
      <c r="Y68" s="55">
        <f t="shared" si="5"/>
        <v>7.166666666666667</v>
      </c>
      <c r="Z68" s="56">
        <f t="shared" si="6"/>
        <v>50</v>
      </c>
    </row>
    <row r="69" spans="2:26" x14ac:dyDescent="0.25">
      <c r="B69" s="5"/>
      <c r="C69" s="7" t="s">
        <v>66</v>
      </c>
      <c r="D69" s="48" t="s">
        <v>145</v>
      </c>
      <c r="E69" s="5">
        <v>9</v>
      </c>
      <c r="F69" s="5">
        <v>12</v>
      </c>
      <c r="G69" s="67">
        <f t="shared" si="0"/>
        <v>12</v>
      </c>
      <c r="H69" s="7" t="s">
        <v>23</v>
      </c>
      <c r="I69" s="8"/>
      <c r="J69" s="8"/>
      <c r="K69" s="8"/>
      <c r="L69" s="53">
        <f t="shared" si="1"/>
        <v>0</v>
      </c>
      <c r="M69" s="8">
        <v>1</v>
      </c>
      <c r="N69" s="8">
        <v>2</v>
      </c>
      <c r="O69" s="8">
        <v>4</v>
      </c>
      <c r="P69" s="53">
        <f t="shared" si="2"/>
        <v>58.333333333333336</v>
      </c>
      <c r="Q69" s="8"/>
      <c r="R69" s="8">
        <v>3</v>
      </c>
      <c r="S69" s="8">
        <v>1</v>
      </c>
      <c r="T69" s="53">
        <f t="shared" si="3"/>
        <v>33.333333333333336</v>
      </c>
      <c r="U69" s="8">
        <v>1</v>
      </c>
      <c r="V69" s="8"/>
      <c r="W69" s="8"/>
      <c r="X69" s="55">
        <f t="shared" si="4"/>
        <v>8.3333333333333339</v>
      </c>
      <c r="Y69" s="55">
        <f t="shared" si="5"/>
        <v>6.75</v>
      </c>
      <c r="Z69" s="56">
        <f t="shared" si="6"/>
        <v>41.666666666666671</v>
      </c>
    </row>
    <row r="70" spans="2:26" x14ac:dyDescent="0.25">
      <c r="B70" s="5"/>
      <c r="C70" s="7"/>
      <c r="D70" s="48"/>
      <c r="E70" s="5"/>
      <c r="F70" s="5"/>
      <c r="G70" s="110"/>
      <c r="H70" s="7"/>
      <c r="I70" s="8"/>
      <c r="J70" s="8"/>
      <c r="K70" s="8"/>
      <c r="L70" s="53"/>
      <c r="M70" s="8"/>
      <c r="N70" s="8"/>
      <c r="O70" s="8"/>
      <c r="P70" s="53"/>
      <c r="Q70" s="8"/>
      <c r="R70" s="8"/>
      <c r="S70" s="8"/>
      <c r="T70" s="53"/>
      <c r="U70" s="8"/>
      <c r="V70" s="8"/>
      <c r="W70" s="8"/>
      <c r="X70" s="55"/>
      <c r="Y70" s="108">
        <f>Y69-Y68</f>
        <v>-0.41666666666666696</v>
      </c>
      <c r="Z70" s="108">
        <f>Z69-Z68</f>
        <v>-8.3333333333333286</v>
      </c>
    </row>
    <row r="71" spans="2:26" x14ac:dyDescent="0.25">
      <c r="B71" s="5">
        <v>3</v>
      </c>
      <c r="C71" s="149" t="s">
        <v>66</v>
      </c>
      <c r="D71" s="98" t="s">
        <v>101</v>
      </c>
      <c r="E71" s="153">
        <v>8</v>
      </c>
      <c r="F71" s="153">
        <v>11</v>
      </c>
      <c r="G71" s="67">
        <f t="shared" si="0"/>
        <v>11</v>
      </c>
      <c r="H71" s="145" t="s">
        <v>23</v>
      </c>
      <c r="I71" s="155"/>
      <c r="J71" s="155"/>
      <c r="K71" s="155">
        <v>2</v>
      </c>
      <c r="L71" s="158">
        <f t="shared" ref="L71" si="64">SUM(I71:K71)*100/G71</f>
        <v>18.181818181818183</v>
      </c>
      <c r="M71" s="155">
        <v>2</v>
      </c>
      <c r="N71" s="155">
        <v>1</v>
      </c>
      <c r="O71" s="155">
        <v>2</v>
      </c>
      <c r="P71" s="158">
        <f t="shared" ref="P71" si="65">SUM(M71:O71)*100/G71</f>
        <v>45.454545454545453</v>
      </c>
      <c r="Q71" s="155">
        <v>1</v>
      </c>
      <c r="R71" s="155"/>
      <c r="S71" s="155"/>
      <c r="T71" s="158">
        <f t="shared" ref="T71" si="66">SUM(Q71:S71)*100/G71</f>
        <v>9.0909090909090917</v>
      </c>
      <c r="U71" s="155">
        <v>2</v>
      </c>
      <c r="V71" s="155">
        <v>1</v>
      </c>
      <c r="W71" s="155"/>
      <c r="X71" s="158">
        <f t="shared" ref="X71" si="67">SUM(U71:W71)*100/G71</f>
        <v>27.272727272727273</v>
      </c>
      <c r="Y71" s="106">
        <f>((1*I71)+(2*J71)+(3*K71)+(4*M71)+(5*N71)+(6*O71)+(7*Q71)+(8*R71)+(9*S71)+(10*U71)+(11*V71)+(12*W71))/G71</f>
        <v>6.2727272727272725</v>
      </c>
      <c r="Z71" s="107">
        <f t="shared" ref="Z71" si="68">T71+X71</f>
        <v>36.363636363636367</v>
      </c>
    </row>
    <row r="72" spans="2:26" x14ac:dyDescent="0.25">
      <c r="B72" s="5"/>
      <c r="C72" s="7" t="s">
        <v>66</v>
      </c>
      <c r="D72" s="48" t="s">
        <v>19</v>
      </c>
      <c r="E72" s="5">
        <v>9</v>
      </c>
      <c r="F72" s="5">
        <v>11</v>
      </c>
      <c r="G72" s="4">
        <f t="shared" si="0"/>
        <v>11</v>
      </c>
      <c r="H72" s="7" t="s">
        <v>23</v>
      </c>
      <c r="I72" s="8"/>
      <c r="J72" s="8"/>
      <c r="K72" s="8"/>
      <c r="L72" s="53">
        <f t="shared" si="1"/>
        <v>0</v>
      </c>
      <c r="M72" s="8">
        <v>3</v>
      </c>
      <c r="N72" s="8">
        <v>1</v>
      </c>
      <c r="O72" s="8">
        <v>4</v>
      </c>
      <c r="P72" s="53">
        <f t="shared" si="2"/>
        <v>72.727272727272734</v>
      </c>
      <c r="Q72" s="8"/>
      <c r="R72" s="8"/>
      <c r="S72" s="8">
        <v>1</v>
      </c>
      <c r="T72" s="53">
        <f t="shared" si="3"/>
        <v>9.0909090909090917</v>
      </c>
      <c r="U72" s="8">
        <v>2</v>
      </c>
      <c r="V72" s="8"/>
      <c r="W72" s="8"/>
      <c r="X72" s="55">
        <f t="shared" si="4"/>
        <v>18.181818181818183</v>
      </c>
      <c r="Y72" s="55">
        <f t="shared" si="5"/>
        <v>6.3636363636363633</v>
      </c>
      <c r="Z72" s="56">
        <f t="shared" si="6"/>
        <v>27.272727272727273</v>
      </c>
    </row>
    <row r="73" spans="2:26" x14ac:dyDescent="0.25">
      <c r="B73" s="5"/>
      <c r="C73" s="7" t="s">
        <v>66</v>
      </c>
      <c r="D73" s="48" t="s">
        <v>145</v>
      </c>
      <c r="E73" s="5">
        <v>10</v>
      </c>
      <c r="F73" s="5">
        <v>10</v>
      </c>
      <c r="G73" s="67">
        <f t="shared" si="0"/>
        <v>10</v>
      </c>
      <c r="H73" s="7" t="s">
        <v>23</v>
      </c>
      <c r="I73" s="8"/>
      <c r="J73" s="8"/>
      <c r="K73" s="8">
        <v>2</v>
      </c>
      <c r="L73" s="53">
        <f t="shared" si="1"/>
        <v>20</v>
      </c>
      <c r="M73" s="8">
        <v>2</v>
      </c>
      <c r="N73" s="8"/>
      <c r="O73" s="8">
        <v>1</v>
      </c>
      <c r="P73" s="53">
        <f t="shared" si="2"/>
        <v>30</v>
      </c>
      <c r="Q73" s="8">
        <v>2</v>
      </c>
      <c r="R73" s="8"/>
      <c r="S73" s="8"/>
      <c r="T73" s="53">
        <f t="shared" si="3"/>
        <v>20</v>
      </c>
      <c r="U73" s="8">
        <v>2</v>
      </c>
      <c r="V73" s="8">
        <v>1</v>
      </c>
      <c r="W73" s="8"/>
      <c r="X73" s="55">
        <f t="shared" si="4"/>
        <v>30</v>
      </c>
      <c r="Y73" s="55">
        <f t="shared" si="5"/>
        <v>6.5</v>
      </c>
      <c r="Z73" s="56">
        <f t="shared" si="6"/>
        <v>50</v>
      </c>
    </row>
    <row r="74" spans="2:26" x14ac:dyDescent="0.25">
      <c r="B74" s="5"/>
      <c r="C74" s="7"/>
      <c r="D74" s="48"/>
      <c r="E74" s="5"/>
      <c r="F74" s="5"/>
      <c r="G74" s="110"/>
      <c r="H74" s="7"/>
      <c r="I74" s="8"/>
      <c r="J74" s="8"/>
      <c r="K74" s="8"/>
      <c r="L74" s="53"/>
      <c r="M74" s="8"/>
      <c r="N74" s="8"/>
      <c r="O74" s="8"/>
      <c r="P74" s="53"/>
      <c r="Q74" s="8"/>
      <c r="R74" s="8"/>
      <c r="S74" s="8"/>
      <c r="T74" s="53"/>
      <c r="U74" s="8"/>
      <c r="V74" s="8"/>
      <c r="W74" s="8"/>
      <c r="X74" s="55"/>
      <c r="Y74" s="108">
        <f>Y73-Y72</f>
        <v>0.13636363636363669</v>
      </c>
      <c r="Z74" s="108">
        <f>Z73-Z72</f>
        <v>22.727272727272727</v>
      </c>
    </row>
    <row r="75" spans="2:26" x14ac:dyDescent="0.25">
      <c r="B75" s="5">
        <v>4</v>
      </c>
      <c r="C75" s="149" t="s">
        <v>66</v>
      </c>
      <c r="D75" s="98" t="s">
        <v>101</v>
      </c>
      <c r="E75" s="153">
        <v>9</v>
      </c>
      <c r="F75" s="153">
        <v>13</v>
      </c>
      <c r="G75" s="67">
        <f t="shared" si="0"/>
        <v>13</v>
      </c>
      <c r="H75" s="145" t="s">
        <v>23</v>
      </c>
      <c r="I75" s="155"/>
      <c r="J75" s="155">
        <v>3</v>
      </c>
      <c r="K75" s="155">
        <v>5</v>
      </c>
      <c r="L75" s="158">
        <f t="shared" ref="L75" si="69">SUM(I75:K75)*100/G75</f>
        <v>61.53846153846154</v>
      </c>
      <c r="M75" s="155"/>
      <c r="N75" s="155">
        <v>2</v>
      </c>
      <c r="O75" s="155"/>
      <c r="P75" s="158">
        <f t="shared" ref="P75" si="70">SUM(M75:O75)*100/G75</f>
        <v>15.384615384615385</v>
      </c>
      <c r="Q75" s="155">
        <v>2</v>
      </c>
      <c r="R75" s="155"/>
      <c r="S75" s="155">
        <v>1</v>
      </c>
      <c r="T75" s="158">
        <f t="shared" ref="T75" si="71">SUM(Q75:S75)*100/G75</f>
        <v>23.076923076923077</v>
      </c>
      <c r="U75" s="155"/>
      <c r="V75" s="155"/>
      <c r="W75" s="155"/>
      <c r="X75" s="158">
        <f t="shared" ref="X75" si="72">SUM(U75:W75)*100/G75</f>
        <v>0</v>
      </c>
      <c r="Y75" s="106">
        <f>((1*I75)+(2*J75)+(3*K75)+(4*M75)+(5*N75)+(6*O75)+(7*Q75)+(8*R75)+(9*S75)+(10*U75)+(11*V75)+(12*W75))/G75</f>
        <v>4.1538461538461542</v>
      </c>
      <c r="Z75" s="107">
        <f t="shared" ref="Z75" si="73">T75+X75</f>
        <v>23.076923076923077</v>
      </c>
    </row>
    <row r="76" spans="2:26" x14ac:dyDescent="0.25">
      <c r="B76" s="5"/>
      <c r="C76" s="7" t="s">
        <v>66</v>
      </c>
      <c r="D76" s="48" t="s">
        <v>19</v>
      </c>
      <c r="E76" s="5">
        <v>10</v>
      </c>
      <c r="F76" s="5">
        <v>8</v>
      </c>
      <c r="G76" s="4">
        <f t="shared" si="0"/>
        <v>8</v>
      </c>
      <c r="H76" s="7" t="s">
        <v>23</v>
      </c>
      <c r="I76" s="8"/>
      <c r="J76" s="8">
        <v>2</v>
      </c>
      <c r="K76" s="8">
        <v>3</v>
      </c>
      <c r="L76" s="53">
        <f t="shared" si="1"/>
        <v>62.5</v>
      </c>
      <c r="M76" s="8"/>
      <c r="N76" s="8"/>
      <c r="O76" s="8">
        <v>1</v>
      </c>
      <c r="P76" s="53">
        <f t="shared" si="2"/>
        <v>12.5</v>
      </c>
      <c r="Q76" s="8">
        <v>1</v>
      </c>
      <c r="R76" s="8">
        <v>1</v>
      </c>
      <c r="S76" s="8"/>
      <c r="T76" s="53">
        <f t="shared" si="3"/>
        <v>25</v>
      </c>
      <c r="U76" s="8"/>
      <c r="V76" s="8"/>
      <c r="W76" s="8"/>
      <c r="X76" s="55">
        <f t="shared" si="4"/>
        <v>0</v>
      </c>
      <c r="Y76" s="55">
        <f t="shared" si="5"/>
        <v>4.25</v>
      </c>
      <c r="Z76" s="56">
        <f t="shared" si="6"/>
        <v>25</v>
      </c>
    </row>
    <row r="77" spans="2:26" x14ac:dyDescent="0.25">
      <c r="B77" s="5"/>
      <c r="C77" s="7" t="s">
        <v>66</v>
      </c>
      <c r="D77" s="48" t="s">
        <v>145</v>
      </c>
      <c r="E77" s="5">
        <v>11</v>
      </c>
      <c r="F77" s="5">
        <v>7</v>
      </c>
      <c r="G77" s="67">
        <f t="shared" si="0"/>
        <v>7</v>
      </c>
      <c r="H77" s="7" t="s">
        <v>23</v>
      </c>
      <c r="I77" s="8"/>
      <c r="J77" s="8"/>
      <c r="K77" s="8">
        <v>3</v>
      </c>
      <c r="L77" s="53">
        <f t="shared" si="1"/>
        <v>42.857142857142854</v>
      </c>
      <c r="M77" s="8">
        <v>2</v>
      </c>
      <c r="N77" s="8"/>
      <c r="O77" s="8"/>
      <c r="P77" s="53">
        <f t="shared" si="2"/>
        <v>28.571428571428573</v>
      </c>
      <c r="Q77" s="8">
        <v>2</v>
      </c>
      <c r="R77" s="8"/>
      <c r="S77" s="8"/>
      <c r="T77" s="53">
        <f t="shared" si="3"/>
        <v>28.571428571428573</v>
      </c>
      <c r="U77" s="8"/>
      <c r="V77" s="8"/>
      <c r="W77" s="8"/>
      <c r="X77" s="55">
        <f t="shared" si="4"/>
        <v>0</v>
      </c>
      <c r="Y77" s="55">
        <f t="shared" si="5"/>
        <v>4.4285714285714288</v>
      </c>
      <c r="Z77" s="56">
        <f t="shared" si="6"/>
        <v>28.571428571428573</v>
      </c>
    </row>
    <row r="78" spans="2:26" x14ac:dyDescent="0.25">
      <c r="B78" s="5"/>
      <c r="C78" s="7"/>
      <c r="D78" s="48"/>
      <c r="E78" s="5"/>
      <c r="F78" s="5"/>
      <c r="G78" s="110"/>
      <c r="H78" s="7"/>
      <c r="I78" s="8"/>
      <c r="J78" s="8"/>
      <c r="K78" s="8"/>
      <c r="L78" s="53"/>
      <c r="M78" s="8"/>
      <c r="N78" s="8"/>
      <c r="O78" s="8"/>
      <c r="P78" s="53"/>
      <c r="Q78" s="8"/>
      <c r="R78" s="8"/>
      <c r="S78" s="8"/>
      <c r="T78" s="53"/>
      <c r="U78" s="8"/>
      <c r="V78" s="8"/>
      <c r="W78" s="8"/>
      <c r="X78" s="55"/>
      <c r="Y78" s="108">
        <f>Y77-Y76</f>
        <v>0.17857142857142883</v>
      </c>
      <c r="Z78" s="108">
        <f>Z77-Z76</f>
        <v>3.571428571428573</v>
      </c>
    </row>
    <row r="79" spans="2:26" x14ac:dyDescent="0.25">
      <c r="B79" s="5">
        <v>5</v>
      </c>
      <c r="C79" s="149" t="s">
        <v>66</v>
      </c>
      <c r="D79" s="98" t="s">
        <v>101</v>
      </c>
      <c r="E79" s="153">
        <v>10</v>
      </c>
      <c r="F79" s="153">
        <v>14</v>
      </c>
      <c r="G79" s="67">
        <f t="shared" si="0"/>
        <v>14</v>
      </c>
      <c r="H79" s="145" t="s">
        <v>23</v>
      </c>
      <c r="I79" s="155"/>
      <c r="J79" s="155">
        <v>1</v>
      </c>
      <c r="K79" s="155">
        <v>2</v>
      </c>
      <c r="L79" s="158">
        <f>SUM(I79:K79)*100/G79</f>
        <v>21.428571428571427</v>
      </c>
      <c r="M79" s="155">
        <v>6</v>
      </c>
      <c r="N79" s="155"/>
      <c r="O79" s="155">
        <v>1</v>
      </c>
      <c r="P79" s="158">
        <f>SUM(M79:O79)*100/G79</f>
        <v>50</v>
      </c>
      <c r="Q79" s="155">
        <v>2</v>
      </c>
      <c r="R79" s="155"/>
      <c r="S79" s="155">
        <v>1</v>
      </c>
      <c r="T79" s="158">
        <f>SUM(Q79:S79)*100/G79</f>
        <v>21.428571428571427</v>
      </c>
      <c r="U79" s="155">
        <v>1</v>
      </c>
      <c r="V79" s="155"/>
      <c r="W79" s="155"/>
      <c r="X79" s="158">
        <f>SUM(U79:W79)*100/G79</f>
        <v>7.1428571428571432</v>
      </c>
      <c r="Y79" s="106">
        <f>((1*I79)+(2*J79)+(3*K79)+(4*M79)+(5*N79)+(6*O79)+(7*Q79)+(8*R79)+(9*S79)+(10*U79)+(11*V79)+(12*W79))/G79</f>
        <v>5.0714285714285712</v>
      </c>
      <c r="Z79" s="107">
        <f t="shared" ref="Z79" si="74">T79+X79</f>
        <v>28.571428571428569</v>
      </c>
    </row>
    <row r="80" spans="2:26" x14ac:dyDescent="0.25">
      <c r="B80" s="5"/>
      <c r="C80" s="16" t="s">
        <v>66</v>
      </c>
      <c r="D80" s="48" t="s">
        <v>19</v>
      </c>
      <c r="E80" s="5">
        <v>11</v>
      </c>
      <c r="F80" s="5">
        <v>12</v>
      </c>
      <c r="G80" s="4">
        <f t="shared" si="0"/>
        <v>12</v>
      </c>
      <c r="H80" s="7" t="s">
        <v>23</v>
      </c>
      <c r="I80" s="8"/>
      <c r="J80" s="8"/>
      <c r="K80" s="8"/>
      <c r="L80" s="53">
        <f t="shared" si="1"/>
        <v>0</v>
      </c>
      <c r="M80" s="8">
        <v>3</v>
      </c>
      <c r="N80" s="8">
        <v>1</v>
      </c>
      <c r="O80" s="8">
        <v>3</v>
      </c>
      <c r="P80" s="53">
        <f t="shared" si="2"/>
        <v>58.333333333333336</v>
      </c>
      <c r="Q80" s="8">
        <v>1</v>
      </c>
      <c r="R80" s="8">
        <v>1</v>
      </c>
      <c r="S80" s="8">
        <v>1</v>
      </c>
      <c r="T80" s="53">
        <f t="shared" si="3"/>
        <v>25</v>
      </c>
      <c r="U80" s="8">
        <v>1</v>
      </c>
      <c r="V80" s="8">
        <v>1</v>
      </c>
      <c r="W80" s="8"/>
      <c r="X80" s="55">
        <f t="shared" si="4"/>
        <v>16.666666666666668</v>
      </c>
      <c r="Y80" s="55">
        <f t="shared" si="5"/>
        <v>6.666666666666667</v>
      </c>
      <c r="Z80" s="56">
        <f t="shared" si="6"/>
        <v>41.666666666666671</v>
      </c>
    </row>
    <row r="81" spans="2:26" x14ac:dyDescent="0.25">
      <c r="B81" s="5"/>
      <c r="C81" s="16"/>
      <c r="D81" s="48"/>
      <c r="E81" s="5"/>
      <c r="F81" s="5"/>
      <c r="G81" s="110"/>
      <c r="H81" s="7"/>
      <c r="I81" s="8"/>
      <c r="J81" s="8"/>
      <c r="K81" s="8"/>
      <c r="L81" s="53"/>
      <c r="M81" s="8"/>
      <c r="N81" s="8"/>
      <c r="O81" s="8"/>
      <c r="P81" s="53"/>
      <c r="Q81" s="8"/>
      <c r="R81" s="8"/>
      <c r="S81" s="8"/>
      <c r="T81" s="53"/>
      <c r="U81" s="8"/>
      <c r="V81" s="8"/>
      <c r="W81" s="8"/>
      <c r="X81" s="55"/>
      <c r="Y81" s="108">
        <f>Y80-Y79</f>
        <v>1.5952380952380958</v>
      </c>
      <c r="Z81" s="108">
        <f>Z80-Z79</f>
        <v>13.095238095238102</v>
      </c>
    </row>
    <row r="82" spans="2:26" x14ac:dyDescent="0.25">
      <c r="B82" s="5">
        <v>6</v>
      </c>
      <c r="C82" s="149" t="s">
        <v>66</v>
      </c>
      <c r="D82" s="98" t="s">
        <v>101</v>
      </c>
      <c r="E82" s="153">
        <v>11</v>
      </c>
      <c r="F82" s="153">
        <v>13</v>
      </c>
      <c r="G82" s="67">
        <f t="shared" si="0"/>
        <v>13</v>
      </c>
      <c r="H82" s="145" t="s">
        <v>23</v>
      </c>
      <c r="I82" s="155"/>
      <c r="J82" s="155"/>
      <c r="K82" s="155">
        <v>1</v>
      </c>
      <c r="L82" s="158">
        <f>SUM(I82:K82)*100/G82</f>
        <v>7.6923076923076925</v>
      </c>
      <c r="M82" s="155"/>
      <c r="N82" s="155">
        <v>1</v>
      </c>
      <c r="O82" s="155">
        <v>3</v>
      </c>
      <c r="P82" s="158">
        <f>SUM(M82:O82)*100/G82</f>
        <v>30.76923076923077</v>
      </c>
      <c r="Q82" s="155">
        <v>4</v>
      </c>
      <c r="R82" s="155">
        <v>2</v>
      </c>
      <c r="S82" s="155"/>
      <c r="T82" s="158">
        <f>SUM(Q82:S82)*100/G82</f>
        <v>46.153846153846153</v>
      </c>
      <c r="U82" s="155">
        <v>1</v>
      </c>
      <c r="V82" s="155">
        <v>1</v>
      </c>
      <c r="W82" s="155"/>
      <c r="X82" s="158">
        <f>SUM(U82:W82)*100/G82</f>
        <v>15.384615384615385</v>
      </c>
      <c r="Y82" s="106">
        <f>((1*I82)+(2*J82)+(3*K82)+(4*M82)+(5*N82)+(6*O82)+(7*Q82)+(8*R82)+(9*S82)+(10*U82)+(11*V82)+(12*W82))/G82</f>
        <v>7</v>
      </c>
      <c r="Z82" s="107">
        <f t="shared" ref="Z82" si="75">T82+X82</f>
        <v>61.53846153846154</v>
      </c>
    </row>
    <row r="83" spans="2:26" x14ac:dyDescent="0.25">
      <c r="B83" s="5"/>
      <c r="C83" s="16"/>
      <c r="D83" s="48"/>
      <c r="E83" s="5"/>
      <c r="F83" s="5"/>
      <c r="G83" s="110"/>
      <c r="H83" s="7"/>
      <c r="I83" s="8"/>
      <c r="J83" s="8"/>
      <c r="K83" s="8"/>
      <c r="L83" s="53"/>
      <c r="M83" s="8"/>
      <c r="N83" s="8"/>
      <c r="O83" s="8"/>
      <c r="P83" s="53"/>
      <c r="Q83" s="8"/>
      <c r="R83" s="8"/>
      <c r="S83" s="8"/>
      <c r="T83" s="53"/>
      <c r="U83" s="8"/>
      <c r="V83" s="8"/>
      <c r="W83" s="8"/>
      <c r="X83" s="55"/>
      <c r="Y83" s="55"/>
      <c r="Z83" s="56"/>
    </row>
    <row r="84" spans="2:26" x14ac:dyDescent="0.25">
      <c r="B84" s="5"/>
      <c r="C84" s="16"/>
      <c r="D84" s="98" t="s">
        <v>101</v>
      </c>
      <c r="E84" s="5"/>
      <c r="F84" s="5"/>
      <c r="G84" s="110"/>
      <c r="H84" s="145" t="s">
        <v>23</v>
      </c>
      <c r="I84" s="8"/>
      <c r="J84" s="8"/>
      <c r="K84" s="8"/>
      <c r="L84" s="53"/>
      <c r="M84" s="8"/>
      <c r="N84" s="8"/>
      <c r="O84" s="8"/>
      <c r="P84" s="53"/>
      <c r="Q84" s="8"/>
      <c r="R84" s="8"/>
      <c r="S84" s="8"/>
      <c r="T84" s="53"/>
      <c r="U84" s="8"/>
      <c r="V84" s="8"/>
      <c r="W84" s="8"/>
      <c r="X84" s="55"/>
      <c r="Y84" s="106">
        <f>AVERAGE(Y82,Y79,Y75,Y71,Y67)</f>
        <v>5.8450549450549456</v>
      </c>
      <c r="Z84" s="106">
        <f>AVERAGE(Z82,Z79,Z75,Z71,Z67)</f>
        <v>39.000999000999002</v>
      </c>
    </row>
    <row r="85" spans="2:26" x14ac:dyDescent="0.25">
      <c r="B85" s="5"/>
      <c r="C85" s="16"/>
      <c r="D85" s="48" t="s">
        <v>19</v>
      </c>
      <c r="E85" s="5"/>
      <c r="F85" s="5"/>
      <c r="G85" s="110"/>
      <c r="H85" s="7" t="s">
        <v>23</v>
      </c>
      <c r="I85" s="8"/>
      <c r="J85" s="8"/>
      <c r="K85" s="8"/>
      <c r="L85" s="53"/>
      <c r="M85" s="8"/>
      <c r="N85" s="8"/>
      <c r="O85" s="8"/>
      <c r="P85" s="53"/>
      <c r="Q85" s="8"/>
      <c r="R85" s="8"/>
      <c r="S85" s="8"/>
      <c r="T85" s="53"/>
      <c r="U85" s="8"/>
      <c r="V85" s="8"/>
      <c r="W85" s="8"/>
      <c r="X85" s="55"/>
      <c r="Y85" s="55">
        <f>AVERAGE(Y80,Y76,Y72,Y68,Y64)</f>
        <v>5.8093939393939396</v>
      </c>
      <c r="Z85" s="55">
        <f>AVERAGE(Z80,Z76,Z72,Z68,Z64)</f>
        <v>32.787878787878789</v>
      </c>
    </row>
    <row r="86" spans="2:26" x14ac:dyDescent="0.25">
      <c r="B86" s="5"/>
      <c r="C86" s="16"/>
      <c r="D86" s="48" t="s">
        <v>145</v>
      </c>
      <c r="E86" s="5"/>
      <c r="F86" s="5"/>
      <c r="G86" s="110"/>
      <c r="H86" s="7" t="s">
        <v>23</v>
      </c>
      <c r="I86" s="8"/>
      <c r="J86" s="8"/>
      <c r="K86" s="8"/>
      <c r="L86" s="53"/>
      <c r="M86" s="8"/>
      <c r="N86" s="8"/>
      <c r="O86" s="8"/>
      <c r="P86" s="53"/>
      <c r="Q86" s="8"/>
      <c r="R86" s="8"/>
      <c r="S86" s="8"/>
      <c r="T86" s="53"/>
      <c r="U86" s="8"/>
      <c r="V86" s="8"/>
      <c r="W86" s="8"/>
      <c r="X86" s="55"/>
      <c r="Y86" s="55">
        <f>AVERAGE(Y77,Y73,Y69,Y65,Y63)</f>
        <v>5.3585714285714285</v>
      </c>
      <c r="Z86" s="55">
        <f>AVERAGE(Z63,Z65,Z69,Z73,Z77)</f>
        <v>33.19047619047619</v>
      </c>
    </row>
    <row r="87" spans="2:26" x14ac:dyDescent="0.25">
      <c r="B87" s="21"/>
      <c r="C87" s="21"/>
      <c r="D87" s="21"/>
      <c r="E87" s="21"/>
      <c r="F87" s="52"/>
      <c r="G87" s="110"/>
      <c r="H87" s="52"/>
      <c r="I87" s="13"/>
      <c r="J87" s="13"/>
      <c r="K87" s="13"/>
      <c r="L87" s="53"/>
      <c r="M87" s="13"/>
      <c r="N87" s="13"/>
      <c r="O87" s="13"/>
      <c r="P87" s="53"/>
      <c r="Q87" s="13"/>
      <c r="R87" s="13"/>
      <c r="S87" s="13"/>
      <c r="T87" s="53"/>
      <c r="U87" s="13"/>
      <c r="V87" s="13"/>
      <c r="W87" s="13"/>
      <c r="X87" s="55"/>
      <c r="Y87" s="108">
        <f>Y86-Y85</f>
        <v>-0.45082251082251101</v>
      </c>
      <c r="Z87" s="108">
        <f>Z86-Z85</f>
        <v>0.40259740259740084</v>
      </c>
    </row>
    <row r="88" spans="2:26" x14ac:dyDescent="0.25">
      <c r="B88" s="21"/>
      <c r="C88" s="6" t="s">
        <v>68</v>
      </c>
      <c r="D88" s="54" t="s">
        <v>145</v>
      </c>
      <c r="E88" s="21">
        <v>6</v>
      </c>
      <c r="F88" s="262">
        <v>14</v>
      </c>
      <c r="G88" s="67">
        <f t="shared" si="0"/>
        <v>14</v>
      </c>
      <c r="H88" s="6" t="s">
        <v>24</v>
      </c>
      <c r="I88" s="13"/>
      <c r="J88" s="13"/>
      <c r="K88" s="272">
        <v>1</v>
      </c>
      <c r="L88" s="53">
        <f t="shared" si="1"/>
        <v>7.1428571428571432</v>
      </c>
      <c r="M88" s="272">
        <v>5</v>
      </c>
      <c r="N88" s="272">
        <v>1</v>
      </c>
      <c r="O88" s="272">
        <v>4</v>
      </c>
      <c r="P88" s="53">
        <f t="shared" si="2"/>
        <v>71.428571428571431</v>
      </c>
      <c r="Q88" s="272">
        <v>3</v>
      </c>
      <c r="R88" s="13"/>
      <c r="S88" s="13"/>
      <c r="T88" s="53">
        <f t="shared" si="3"/>
        <v>21.428571428571427</v>
      </c>
      <c r="U88" s="13"/>
      <c r="V88" s="13"/>
      <c r="W88" s="13"/>
      <c r="X88" s="55">
        <f t="shared" si="4"/>
        <v>0</v>
      </c>
      <c r="Y88" s="55">
        <f t="shared" si="5"/>
        <v>5.2142857142857144</v>
      </c>
      <c r="Z88" s="56">
        <f t="shared" si="6"/>
        <v>21.428571428571427</v>
      </c>
    </row>
    <row r="89" spans="2:26" x14ac:dyDescent="0.25">
      <c r="B89" s="5">
        <v>1</v>
      </c>
      <c r="C89" s="6" t="s">
        <v>68</v>
      </c>
      <c r="D89" s="48" t="s">
        <v>19</v>
      </c>
      <c r="E89" s="5">
        <v>6</v>
      </c>
      <c r="F89" s="5">
        <v>14</v>
      </c>
      <c r="G89" s="4">
        <f t="shared" si="0"/>
        <v>14</v>
      </c>
      <c r="H89" s="6" t="s">
        <v>24</v>
      </c>
      <c r="I89" s="8"/>
      <c r="J89" s="8"/>
      <c r="K89" s="8">
        <v>2</v>
      </c>
      <c r="L89" s="53">
        <f t="shared" si="1"/>
        <v>14.285714285714286</v>
      </c>
      <c r="M89" s="8">
        <v>1</v>
      </c>
      <c r="N89" s="8">
        <v>3</v>
      </c>
      <c r="O89" s="8">
        <v>2</v>
      </c>
      <c r="P89" s="53">
        <f t="shared" si="2"/>
        <v>42.857142857142854</v>
      </c>
      <c r="Q89" s="8"/>
      <c r="R89" s="8">
        <v>4</v>
      </c>
      <c r="S89" s="8">
        <v>2</v>
      </c>
      <c r="T89" s="53">
        <f t="shared" si="3"/>
        <v>42.857142857142854</v>
      </c>
      <c r="U89" s="8"/>
      <c r="V89" s="8"/>
      <c r="W89" s="8"/>
      <c r="X89" s="55">
        <f t="shared" si="4"/>
        <v>0</v>
      </c>
      <c r="Y89" s="55">
        <f t="shared" si="5"/>
        <v>6.2142857142857144</v>
      </c>
      <c r="Z89" s="56">
        <f t="shared" si="6"/>
        <v>42.857142857142854</v>
      </c>
    </row>
    <row r="90" spans="2:26" x14ac:dyDescent="0.25">
      <c r="B90" s="5"/>
      <c r="C90" s="6" t="s">
        <v>68</v>
      </c>
      <c r="D90" s="48" t="s">
        <v>145</v>
      </c>
      <c r="E90" s="5">
        <v>7</v>
      </c>
      <c r="F90" s="5">
        <v>14</v>
      </c>
      <c r="G90" s="67">
        <f t="shared" si="0"/>
        <v>14</v>
      </c>
      <c r="H90" s="6" t="s">
        <v>24</v>
      </c>
      <c r="I90" s="8"/>
      <c r="J90" s="8">
        <v>1</v>
      </c>
      <c r="K90" s="8"/>
      <c r="L90" s="53">
        <f t="shared" si="1"/>
        <v>7.1428571428571432</v>
      </c>
      <c r="M90" s="8">
        <v>3</v>
      </c>
      <c r="N90" s="8">
        <v>2</v>
      </c>
      <c r="O90" s="8">
        <v>2</v>
      </c>
      <c r="P90" s="53">
        <f t="shared" si="2"/>
        <v>50</v>
      </c>
      <c r="Q90" s="8">
        <v>2</v>
      </c>
      <c r="R90" s="8">
        <v>2</v>
      </c>
      <c r="S90" s="8">
        <v>1</v>
      </c>
      <c r="T90" s="53">
        <f t="shared" si="3"/>
        <v>35.714285714285715</v>
      </c>
      <c r="U90" s="8">
        <v>1</v>
      </c>
      <c r="V90" s="8"/>
      <c r="W90" s="8"/>
      <c r="X90" s="55">
        <f t="shared" si="4"/>
        <v>7.1428571428571432</v>
      </c>
      <c r="Y90" s="55">
        <f t="shared" si="5"/>
        <v>6.0714285714285712</v>
      </c>
      <c r="Z90" s="56">
        <f t="shared" si="6"/>
        <v>42.857142857142861</v>
      </c>
    </row>
    <row r="91" spans="2:26" x14ac:dyDescent="0.25">
      <c r="B91" s="5"/>
      <c r="C91" s="6"/>
      <c r="D91" s="48"/>
      <c r="E91" s="5"/>
      <c r="F91" s="5"/>
      <c r="G91" s="67"/>
      <c r="H91" s="6"/>
      <c r="I91" s="8"/>
      <c r="J91" s="8"/>
      <c r="K91" s="8"/>
      <c r="L91" s="53"/>
      <c r="M91" s="8"/>
      <c r="N91" s="8"/>
      <c r="O91" s="8"/>
      <c r="P91" s="53"/>
      <c r="Q91" s="8"/>
      <c r="R91" s="8"/>
      <c r="S91" s="8"/>
      <c r="T91" s="53"/>
      <c r="U91" s="8"/>
      <c r="V91" s="8"/>
      <c r="W91" s="8"/>
      <c r="X91" s="55"/>
      <c r="Y91" s="108">
        <f>Y90-Y89</f>
        <v>-0.14285714285714324</v>
      </c>
      <c r="Z91" s="108">
        <f>Z90-Z89</f>
        <v>0</v>
      </c>
    </row>
    <row r="92" spans="2:26" x14ac:dyDescent="0.25">
      <c r="B92" s="5">
        <v>2</v>
      </c>
      <c r="C92" s="125" t="s">
        <v>68</v>
      </c>
      <c r="D92" s="98" t="s">
        <v>101</v>
      </c>
      <c r="E92" s="191">
        <v>6</v>
      </c>
      <c r="F92" s="194">
        <v>11</v>
      </c>
      <c r="G92" s="67">
        <f t="shared" si="0"/>
        <v>11</v>
      </c>
      <c r="H92" s="193" t="s">
        <v>25</v>
      </c>
      <c r="I92" s="189"/>
      <c r="J92" s="189">
        <v>1</v>
      </c>
      <c r="K92" s="189">
        <v>3</v>
      </c>
      <c r="L92" s="196">
        <f t="shared" ref="L92" si="76">SUM(I92:K92)*100/G92</f>
        <v>36.363636363636367</v>
      </c>
      <c r="M92" s="189">
        <v>2</v>
      </c>
      <c r="N92" s="189"/>
      <c r="O92" s="189">
        <v>3</v>
      </c>
      <c r="P92" s="196">
        <f t="shared" ref="P92" si="77">SUM(M92:O92)*100/G92</f>
        <v>45.454545454545453</v>
      </c>
      <c r="Q92" s="189">
        <v>1</v>
      </c>
      <c r="R92" s="189">
        <v>1</v>
      </c>
      <c r="S92" s="189"/>
      <c r="T92" s="196">
        <f t="shared" ref="T92" si="78">SUM(Q92:S92)*100/G92</f>
        <v>18.181818181818183</v>
      </c>
      <c r="U92" s="189"/>
      <c r="V92" s="189"/>
      <c r="W92" s="195"/>
      <c r="X92" s="129">
        <f>SUM(U92:W92)*100/G92</f>
        <v>0</v>
      </c>
      <c r="Y92" s="106">
        <f t="shared" si="5"/>
        <v>4.7272727272727275</v>
      </c>
      <c r="Z92" s="107">
        <f t="shared" si="6"/>
        <v>18.181818181818183</v>
      </c>
    </row>
    <row r="93" spans="2:26" x14ac:dyDescent="0.25">
      <c r="B93" s="5"/>
      <c r="C93" s="6" t="s">
        <v>68</v>
      </c>
      <c r="D93" s="48" t="s">
        <v>19</v>
      </c>
      <c r="E93" s="5">
        <v>7</v>
      </c>
      <c r="F93" s="5">
        <v>10</v>
      </c>
      <c r="G93" s="4">
        <f t="shared" si="0"/>
        <v>10</v>
      </c>
      <c r="H93" s="6" t="s">
        <v>25</v>
      </c>
      <c r="I93" s="8"/>
      <c r="J93" s="8"/>
      <c r="K93" s="8">
        <v>4</v>
      </c>
      <c r="L93" s="53">
        <f t="shared" si="1"/>
        <v>40</v>
      </c>
      <c r="M93" s="8">
        <v>1</v>
      </c>
      <c r="N93" s="8">
        <v>1</v>
      </c>
      <c r="O93" s="8">
        <v>2</v>
      </c>
      <c r="P93" s="53">
        <f t="shared" si="2"/>
        <v>40</v>
      </c>
      <c r="Q93" s="8">
        <v>1</v>
      </c>
      <c r="R93" s="8">
        <v>1</v>
      </c>
      <c r="S93" s="8"/>
      <c r="T93" s="53">
        <f t="shared" si="3"/>
        <v>20</v>
      </c>
      <c r="U93" s="8"/>
      <c r="V93" s="8"/>
      <c r="W93" s="8"/>
      <c r="X93" s="184">
        <f t="shared" ref="X93:X111" si="79">SUM(U93:W93)*100/G93</f>
        <v>0</v>
      </c>
      <c r="Y93" s="55">
        <f t="shared" si="5"/>
        <v>4.8</v>
      </c>
      <c r="Z93" s="56">
        <f t="shared" si="6"/>
        <v>20</v>
      </c>
    </row>
    <row r="94" spans="2:26" x14ac:dyDescent="0.25">
      <c r="B94" s="5"/>
      <c r="C94" s="6" t="s">
        <v>68</v>
      </c>
      <c r="D94" s="48" t="s">
        <v>145</v>
      </c>
      <c r="E94" s="5">
        <v>8</v>
      </c>
      <c r="F94" s="5">
        <v>10</v>
      </c>
      <c r="G94" s="67">
        <f t="shared" si="0"/>
        <v>10</v>
      </c>
      <c r="H94" s="6" t="s">
        <v>25</v>
      </c>
      <c r="I94" s="8"/>
      <c r="J94" s="8">
        <v>1</v>
      </c>
      <c r="K94" s="8">
        <v>2</v>
      </c>
      <c r="L94" s="53">
        <f t="shared" si="1"/>
        <v>30</v>
      </c>
      <c r="M94" s="8">
        <v>3</v>
      </c>
      <c r="N94" s="8"/>
      <c r="O94" s="8">
        <v>3</v>
      </c>
      <c r="P94" s="53">
        <f t="shared" si="2"/>
        <v>60</v>
      </c>
      <c r="Q94" s="8"/>
      <c r="R94" s="8">
        <v>1</v>
      </c>
      <c r="S94" s="8"/>
      <c r="T94" s="53">
        <f t="shared" si="3"/>
        <v>10</v>
      </c>
      <c r="U94" s="8"/>
      <c r="V94" s="8"/>
      <c r="W94" s="8"/>
      <c r="X94" s="184">
        <f t="shared" si="79"/>
        <v>0</v>
      </c>
      <c r="Y94" s="55">
        <f t="shared" si="5"/>
        <v>4.5999999999999996</v>
      </c>
      <c r="Z94" s="56">
        <f t="shared" si="6"/>
        <v>10</v>
      </c>
    </row>
    <row r="95" spans="2:26" x14ac:dyDescent="0.25">
      <c r="B95" s="5"/>
      <c r="C95" s="6"/>
      <c r="D95" s="48"/>
      <c r="E95" s="5"/>
      <c r="F95" s="5"/>
      <c r="G95" s="110"/>
      <c r="H95" s="6"/>
      <c r="I95" s="8"/>
      <c r="J95" s="8"/>
      <c r="K95" s="8"/>
      <c r="L95" s="53"/>
      <c r="M95" s="8"/>
      <c r="N95" s="8"/>
      <c r="O95" s="8"/>
      <c r="P95" s="53"/>
      <c r="Q95" s="8"/>
      <c r="R95" s="8"/>
      <c r="S95" s="8"/>
      <c r="T95" s="53"/>
      <c r="U95" s="8"/>
      <c r="V95" s="8"/>
      <c r="W95" s="8"/>
      <c r="X95" s="184"/>
      <c r="Y95" s="108">
        <f>Y94-Y93</f>
        <v>-0.20000000000000018</v>
      </c>
      <c r="Z95" s="108">
        <f>Z94-Z93</f>
        <v>-10</v>
      </c>
    </row>
    <row r="96" spans="2:26" x14ac:dyDescent="0.25">
      <c r="B96" s="5">
        <v>3</v>
      </c>
      <c r="C96" s="125" t="s">
        <v>68</v>
      </c>
      <c r="D96" s="98" t="s">
        <v>101</v>
      </c>
      <c r="E96" s="191">
        <v>7</v>
      </c>
      <c r="F96" s="191">
        <v>11</v>
      </c>
      <c r="G96" s="67">
        <f t="shared" si="0"/>
        <v>11</v>
      </c>
      <c r="H96" s="104" t="s">
        <v>25</v>
      </c>
      <c r="I96" s="155"/>
      <c r="J96" s="155"/>
      <c r="K96" s="155"/>
      <c r="L96" s="129">
        <f t="shared" ref="L96" si="80">SUM(I96:K96)*100/G96</f>
        <v>0</v>
      </c>
      <c r="M96" s="155"/>
      <c r="N96" s="155">
        <v>3</v>
      </c>
      <c r="O96" s="155">
        <v>2</v>
      </c>
      <c r="P96" s="129">
        <f t="shared" ref="P96" si="81">SUM(M96:O96)*100/G96</f>
        <v>45.454545454545453</v>
      </c>
      <c r="Q96" s="155">
        <v>3</v>
      </c>
      <c r="R96" s="155">
        <v>1</v>
      </c>
      <c r="S96" s="155">
        <v>2</v>
      </c>
      <c r="T96" s="129">
        <f t="shared" ref="T96" si="82">SUM(Q96:S96)*100/G96</f>
        <v>54.545454545454547</v>
      </c>
      <c r="U96" s="155"/>
      <c r="V96" s="155"/>
      <c r="W96" s="155"/>
      <c r="X96" s="129">
        <f t="shared" si="79"/>
        <v>0</v>
      </c>
      <c r="Y96" s="106">
        <f t="shared" ref="Y96" si="83">((1*I96)+(2*J96)+(3*K96)+(4*M96)+(5*N96)+(6*O96)+(7*Q96)+(8*R96)+(9*S96)+(10*U96)+(11*V96)+(12*W96))/G96</f>
        <v>6.7272727272727275</v>
      </c>
      <c r="Z96" s="107">
        <f t="shared" ref="Z96" si="84">T96+X96</f>
        <v>54.545454545454547</v>
      </c>
    </row>
    <row r="97" spans="2:26" x14ac:dyDescent="0.25">
      <c r="B97" s="5"/>
      <c r="C97" s="6" t="s">
        <v>68</v>
      </c>
      <c r="D97" s="48" t="s">
        <v>19</v>
      </c>
      <c r="E97" s="5">
        <v>8</v>
      </c>
      <c r="F97" s="5">
        <v>12</v>
      </c>
      <c r="G97" s="4">
        <f t="shared" si="0"/>
        <v>12</v>
      </c>
      <c r="H97" s="6" t="s">
        <v>25</v>
      </c>
      <c r="I97" s="8"/>
      <c r="J97" s="8"/>
      <c r="K97" s="8">
        <v>1</v>
      </c>
      <c r="L97" s="53">
        <f t="shared" si="1"/>
        <v>8.3333333333333339</v>
      </c>
      <c r="M97" s="8">
        <v>1</v>
      </c>
      <c r="N97" s="8">
        <v>2</v>
      </c>
      <c r="O97" s="8">
        <v>2</v>
      </c>
      <c r="P97" s="53">
        <f t="shared" si="2"/>
        <v>41.666666666666664</v>
      </c>
      <c r="Q97" s="8">
        <v>4</v>
      </c>
      <c r="R97" s="8">
        <v>1</v>
      </c>
      <c r="S97" s="8">
        <v>1</v>
      </c>
      <c r="T97" s="53">
        <f t="shared" si="3"/>
        <v>50</v>
      </c>
      <c r="U97" s="8"/>
      <c r="V97" s="8"/>
      <c r="W97" s="8"/>
      <c r="X97" s="184">
        <f t="shared" si="79"/>
        <v>0</v>
      </c>
      <c r="Y97" s="55">
        <f>((1*I97)+(2*J97)+(3*K97)+(4*M97)+(5*N97)+(6*O97)+(7*Q97)+(8*R97)+(9*S97)+(10*U97)+(11*V97)+(12*W97))/G97</f>
        <v>6.166666666666667</v>
      </c>
      <c r="Z97" s="56">
        <f t="shared" si="6"/>
        <v>50</v>
      </c>
    </row>
    <row r="98" spans="2:26" x14ac:dyDescent="0.25">
      <c r="B98" s="5"/>
      <c r="C98" s="6" t="s">
        <v>68</v>
      </c>
      <c r="D98" s="48" t="s">
        <v>145</v>
      </c>
      <c r="E98" s="5">
        <v>9</v>
      </c>
      <c r="F98" s="5">
        <v>12</v>
      </c>
      <c r="G98" s="67">
        <f t="shared" si="0"/>
        <v>12</v>
      </c>
      <c r="H98" s="6" t="s">
        <v>25</v>
      </c>
      <c r="I98" s="8"/>
      <c r="J98" s="8"/>
      <c r="K98" s="8"/>
      <c r="L98" s="53">
        <f t="shared" si="1"/>
        <v>0</v>
      </c>
      <c r="M98" s="8">
        <v>2</v>
      </c>
      <c r="N98" s="8">
        <v>2</v>
      </c>
      <c r="O98" s="8">
        <v>3</v>
      </c>
      <c r="P98" s="53">
        <f t="shared" si="2"/>
        <v>58.333333333333336</v>
      </c>
      <c r="Q98" s="8">
        <v>1</v>
      </c>
      <c r="R98" s="8">
        <v>2</v>
      </c>
      <c r="S98" s="8">
        <v>1</v>
      </c>
      <c r="T98" s="53">
        <f t="shared" si="3"/>
        <v>33.333333333333336</v>
      </c>
      <c r="U98" s="8">
        <v>1</v>
      </c>
      <c r="V98" s="8"/>
      <c r="W98" s="8"/>
      <c r="X98" s="184">
        <f t="shared" si="79"/>
        <v>8.3333333333333339</v>
      </c>
      <c r="Y98" s="55">
        <f>((1*I98)+(2*J98)+(3*K98)+(4*M98)+(5*N98)+(6*O98)+(7*Q98)+(8*R98)+(9*S98)+(10*U98)+(11*V98)+(12*W98))/G98</f>
        <v>6.5</v>
      </c>
      <c r="Z98" s="56">
        <f t="shared" si="6"/>
        <v>41.666666666666671</v>
      </c>
    </row>
    <row r="99" spans="2:26" x14ac:dyDescent="0.25">
      <c r="B99" s="5"/>
      <c r="C99" s="6"/>
      <c r="D99" s="48"/>
      <c r="E99" s="5"/>
      <c r="F99" s="5"/>
      <c r="G99" s="110"/>
      <c r="H99" s="6"/>
      <c r="I99" s="8"/>
      <c r="J99" s="8"/>
      <c r="K99" s="8"/>
      <c r="L99" s="53"/>
      <c r="M99" s="8"/>
      <c r="N99" s="8"/>
      <c r="O99" s="8"/>
      <c r="P99" s="53"/>
      <c r="Q99" s="8"/>
      <c r="R99" s="8"/>
      <c r="S99" s="8"/>
      <c r="T99" s="53"/>
      <c r="U99" s="8"/>
      <c r="V99" s="8"/>
      <c r="W99" s="8"/>
      <c r="X99" s="184"/>
      <c r="Y99" s="108">
        <f>Y98-Y97</f>
        <v>0.33333333333333304</v>
      </c>
      <c r="Z99" s="108">
        <f>Z98-Z97</f>
        <v>-8.3333333333333286</v>
      </c>
    </row>
    <row r="100" spans="2:26" x14ac:dyDescent="0.25">
      <c r="B100" s="5">
        <v>4</v>
      </c>
      <c r="C100" s="125" t="s">
        <v>68</v>
      </c>
      <c r="D100" s="98" t="s">
        <v>101</v>
      </c>
      <c r="E100" s="191">
        <v>8</v>
      </c>
      <c r="F100" s="191">
        <v>11</v>
      </c>
      <c r="G100" s="67">
        <f t="shared" si="0"/>
        <v>11</v>
      </c>
      <c r="H100" s="104" t="s">
        <v>25</v>
      </c>
      <c r="I100" s="155"/>
      <c r="J100" s="155"/>
      <c r="K100" s="155"/>
      <c r="L100" s="129">
        <v>2</v>
      </c>
      <c r="M100" s="155">
        <v>3</v>
      </c>
      <c r="N100" s="155">
        <v>2</v>
      </c>
      <c r="O100" s="155">
        <v>3</v>
      </c>
      <c r="P100" s="129">
        <f t="shared" ref="P100" si="85">SUM(M100:O100)*100/G100</f>
        <v>72.727272727272734</v>
      </c>
      <c r="Q100" s="155"/>
      <c r="R100" s="155">
        <v>2</v>
      </c>
      <c r="S100" s="155"/>
      <c r="T100" s="129">
        <f t="shared" ref="T100" si="86">SUM(Q100:S100)*100/G100</f>
        <v>18.181818181818183</v>
      </c>
      <c r="U100" s="155">
        <v>1</v>
      </c>
      <c r="V100" s="155"/>
      <c r="W100" s="155"/>
      <c r="X100" s="129">
        <f t="shared" si="79"/>
        <v>9.0909090909090917</v>
      </c>
      <c r="Y100" s="106">
        <f t="shared" ref="Y100" si="87">((1*I100)+(2*J100)+(3*K100)+(4*M100)+(5*N100)+(6*O100)+(7*Q100)+(8*R100)+(9*S100)+(10*U100)+(11*V100)+(12*W100))/G100</f>
        <v>6</v>
      </c>
      <c r="Z100" s="107">
        <f t="shared" ref="Z100" si="88">T100+X100</f>
        <v>27.272727272727273</v>
      </c>
    </row>
    <row r="101" spans="2:26" x14ac:dyDescent="0.25">
      <c r="B101" s="5"/>
      <c r="C101" s="6" t="s">
        <v>68</v>
      </c>
      <c r="D101" s="48" t="s">
        <v>19</v>
      </c>
      <c r="E101" s="5">
        <v>9</v>
      </c>
      <c r="F101" s="5">
        <v>11</v>
      </c>
      <c r="G101" s="4">
        <f t="shared" si="0"/>
        <v>11</v>
      </c>
      <c r="H101" s="6" t="s">
        <v>25</v>
      </c>
      <c r="I101" s="8"/>
      <c r="J101" s="8"/>
      <c r="K101" s="8"/>
      <c r="L101" s="53">
        <f t="shared" si="1"/>
        <v>0</v>
      </c>
      <c r="M101" s="8">
        <v>3</v>
      </c>
      <c r="N101" s="8"/>
      <c r="O101" s="8">
        <v>4</v>
      </c>
      <c r="P101" s="53">
        <f t="shared" si="2"/>
        <v>63.636363636363633</v>
      </c>
      <c r="Q101" s="8">
        <v>1</v>
      </c>
      <c r="R101" s="8"/>
      <c r="S101" s="8">
        <v>2</v>
      </c>
      <c r="T101" s="53">
        <f t="shared" si="3"/>
        <v>27.272727272727273</v>
      </c>
      <c r="U101" s="8">
        <v>1</v>
      </c>
      <c r="V101" s="8"/>
      <c r="W101" s="8"/>
      <c r="X101" s="184">
        <f t="shared" si="79"/>
        <v>9.0909090909090917</v>
      </c>
      <c r="Y101" s="55">
        <f t="shared" si="5"/>
        <v>6.4545454545454541</v>
      </c>
      <c r="Z101" s="56">
        <f t="shared" si="6"/>
        <v>36.363636363636367</v>
      </c>
    </row>
    <row r="102" spans="2:26" x14ac:dyDescent="0.25">
      <c r="B102" s="5"/>
      <c r="C102" s="6" t="s">
        <v>68</v>
      </c>
      <c r="D102" s="48" t="s">
        <v>145</v>
      </c>
      <c r="E102" s="5">
        <v>10</v>
      </c>
      <c r="F102" s="5">
        <v>10</v>
      </c>
      <c r="G102" s="67">
        <f t="shared" si="0"/>
        <v>10</v>
      </c>
      <c r="H102" s="6" t="s">
        <v>25</v>
      </c>
      <c r="I102" s="8"/>
      <c r="J102" s="8">
        <v>1</v>
      </c>
      <c r="K102" s="8">
        <v>1</v>
      </c>
      <c r="L102" s="53">
        <f t="shared" si="1"/>
        <v>20</v>
      </c>
      <c r="M102" s="8">
        <v>1</v>
      </c>
      <c r="N102" s="8">
        <v>2</v>
      </c>
      <c r="O102" s="8">
        <v>2</v>
      </c>
      <c r="P102" s="53">
        <f t="shared" si="2"/>
        <v>50</v>
      </c>
      <c r="Q102" s="8"/>
      <c r="R102" s="8">
        <v>1</v>
      </c>
      <c r="S102" s="8">
        <v>1</v>
      </c>
      <c r="T102" s="53">
        <f t="shared" si="3"/>
        <v>20</v>
      </c>
      <c r="U102" s="8">
        <v>1</v>
      </c>
      <c r="V102" s="8"/>
      <c r="W102" s="8"/>
      <c r="X102" s="184">
        <f t="shared" si="79"/>
        <v>10</v>
      </c>
      <c r="Y102" s="55">
        <f t="shared" si="5"/>
        <v>5.8</v>
      </c>
      <c r="Z102" s="56">
        <f t="shared" si="6"/>
        <v>30</v>
      </c>
    </row>
    <row r="103" spans="2:26" x14ac:dyDescent="0.25">
      <c r="B103" s="5"/>
      <c r="C103" s="6"/>
      <c r="D103" s="48"/>
      <c r="E103" s="5"/>
      <c r="F103" s="5"/>
      <c r="G103" s="110"/>
      <c r="H103" s="6"/>
      <c r="I103" s="8"/>
      <c r="J103" s="8"/>
      <c r="K103" s="8"/>
      <c r="L103" s="53"/>
      <c r="M103" s="8"/>
      <c r="N103" s="8"/>
      <c r="O103" s="8"/>
      <c r="P103" s="53"/>
      <c r="Q103" s="8"/>
      <c r="R103" s="8"/>
      <c r="S103" s="8"/>
      <c r="T103" s="53"/>
      <c r="U103" s="8"/>
      <c r="V103" s="8"/>
      <c r="W103" s="8"/>
      <c r="X103" s="184"/>
      <c r="Y103" s="108">
        <f>Y102-Y101</f>
        <v>-0.65454545454545432</v>
      </c>
      <c r="Z103" s="108">
        <f>Z102-Z101</f>
        <v>-6.3636363636363669</v>
      </c>
    </row>
    <row r="104" spans="2:26" x14ac:dyDescent="0.25">
      <c r="B104" s="5">
        <v>5</v>
      </c>
      <c r="C104" s="125" t="s">
        <v>68</v>
      </c>
      <c r="D104" s="98" t="s">
        <v>101</v>
      </c>
      <c r="E104" s="191">
        <v>9</v>
      </c>
      <c r="F104" s="191">
        <v>13</v>
      </c>
      <c r="G104" s="67">
        <f t="shared" si="0"/>
        <v>13</v>
      </c>
      <c r="H104" s="104" t="s">
        <v>25</v>
      </c>
      <c r="I104" s="155">
        <v>2</v>
      </c>
      <c r="J104" s="155">
        <v>1</v>
      </c>
      <c r="K104" s="155">
        <v>5</v>
      </c>
      <c r="L104" s="129">
        <f t="shared" ref="L104" si="89">SUM(I104:K104)*100/G104</f>
        <v>61.53846153846154</v>
      </c>
      <c r="M104" s="155"/>
      <c r="N104" s="155">
        <v>2</v>
      </c>
      <c r="O104" s="155">
        <v>1</v>
      </c>
      <c r="P104" s="129">
        <f t="shared" ref="P104" si="90">SUM(M104:O104)*100/G104</f>
        <v>23.076923076923077</v>
      </c>
      <c r="Q104" s="155"/>
      <c r="R104" s="155">
        <v>1</v>
      </c>
      <c r="S104" s="155">
        <v>1</v>
      </c>
      <c r="T104" s="129">
        <f t="shared" ref="T104" si="91">SUM(Q104:S104)*100/G104</f>
        <v>15.384615384615385</v>
      </c>
      <c r="U104" s="155"/>
      <c r="V104" s="155"/>
      <c r="W104" s="155"/>
      <c r="X104" s="129">
        <f t="shared" si="79"/>
        <v>0</v>
      </c>
      <c r="Y104" s="106">
        <f t="shared" ref="Y104" si="92">((1*I104)+(2*J104)+(3*K104)+(4*M104)+(5*N104)+(6*O104)+(7*Q104)+(8*R104)+(9*S104)+(10*U104)+(11*V104)+(12*W104))/G104</f>
        <v>4</v>
      </c>
      <c r="Z104" s="107">
        <f t="shared" ref="Z104" si="93">T104+X104</f>
        <v>15.384615384615385</v>
      </c>
    </row>
    <row r="105" spans="2:26" x14ac:dyDescent="0.25">
      <c r="B105" s="5"/>
      <c r="C105" s="6" t="s">
        <v>68</v>
      </c>
      <c r="D105" s="48" t="s">
        <v>19</v>
      </c>
      <c r="E105" s="5">
        <v>10</v>
      </c>
      <c r="F105" s="5">
        <v>8</v>
      </c>
      <c r="G105" s="4">
        <f t="shared" si="0"/>
        <v>8</v>
      </c>
      <c r="H105" s="6" t="s">
        <v>25</v>
      </c>
      <c r="I105" s="8"/>
      <c r="J105" s="8">
        <v>1</v>
      </c>
      <c r="K105" s="8">
        <v>3</v>
      </c>
      <c r="L105" s="53">
        <f t="shared" si="1"/>
        <v>50</v>
      </c>
      <c r="M105" s="8">
        <v>1</v>
      </c>
      <c r="N105" s="8">
        <v>3</v>
      </c>
      <c r="O105" s="8"/>
      <c r="P105" s="53">
        <f t="shared" si="2"/>
        <v>50</v>
      </c>
      <c r="Q105" s="8"/>
      <c r="R105" s="8"/>
      <c r="S105" s="8"/>
      <c r="T105" s="53">
        <f t="shared" si="3"/>
        <v>0</v>
      </c>
      <c r="U105" s="8"/>
      <c r="V105" s="8"/>
      <c r="W105" s="8"/>
      <c r="X105" s="184">
        <f t="shared" si="79"/>
        <v>0</v>
      </c>
      <c r="Y105" s="55">
        <f t="shared" si="5"/>
        <v>3.75</v>
      </c>
      <c r="Z105" s="56">
        <f t="shared" si="6"/>
        <v>0</v>
      </c>
    </row>
    <row r="106" spans="2:26" x14ac:dyDescent="0.25">
      <c r="B106" s="5"/>
      <c r="C106" s="6" t="s">
        <v>68</v>
      </c>
      <c r="D106" s="48" t="s">
        <v>145</v>
      </c>
      <c r="E106" s="5">
        <v>11</v>
      </c>
      <c r="F106" s="5">
        <v>7</v>
      </c>
      <c r="G106" s="67">
        <f t="shared" si="0"/>
        <v>7</v>
      </c>
      <c r="H106" s="6" t="s">
        <v>25</v>
      </c>
      <c r="I106" s="8"/>
      <c r="J106" s="8">
        <v>1</v>
      </c>
      <c r="K106" s="8">
        <v>3</v>
      </c>
      <c r="L106" s="53">
        <f t="shared" si="1"/>
        <v>57.142857142857146</v>
      </c>
      <c r="M106" s="8">
        <v>1</v>
      </c>
      <c r="N106" s="8"/>
      <c r="O106" s="8">
        <v>2</v>
      </c>
      <c r="P106" s="53">
        <f t="shared" si="2"/>
        <v>42.857142857142854</v>
      </c>
      <c r="Q106" s="8"/>
      <c r="R106" s="8"/>
      <c r="S106" s="8"/>
      <c r="T106" s="53">
        <f t="shared" si="3"/>
        <v>0</v>
      </c>
      <c r="U106" s="8"/>
      <c r="V106" s="8"/>
      <c r="W106" s="8"/>
      <c r="X106" s="184">
        <f t="shared" si="79"/>
        <v>0</v>
      </c>
      <c r="Y106" s="55">
        <f t="shared" si="5"/>
        <v>3.8571428571428572</v>
      </c>
      <c r="Z106" s="56">
        <f t="shared" si="6"/>
        <v>0</v>
      </c>
    </row>
    <row r="107" spans="2:26" x14ac:dyDescent="0.25">
      <c r="B107" s="5"/>
      <c r="C107" s="6"/>
      <c r="D107" s="48"/>
      <c r="E107" s="5"/>
      <c r="F107" s="5"/>
      <c r="G107" s="110"/>
      <c r="H107" s="6"/>
      <c r="I107" s="8"/>
      <c r="J107" s="8"/>
      <c r="K107" s="8"/>
      <c r="L107" s="53"/>
      <c r="M107" s="8"/>
      <c r="N107" s="8"/>
      <c r="O107" s="8"/>
      <c r="P107" s="53"/>
      <c r="Q107" s="8"/>
      <c r="R107" s="8"/>
      <c r="S107" s="8"/>
      <c r="T107" s="53"/>
      <c r="U107" s="8"/>
      <c r="V107" s="8"/>
      <c r="W107" s="8"/>
      <c r="X107" s="184"/>
      <c r="Y107" s="108">
        <f>Y106-Y105</f>
        <v>0.10714285714285721</v>
      </c>
      <c r="Z107" s="108">
        <f>Z106-Z105</f>
        <v>0</v>
      </c>
    </row>
    <row r="108" spans="2:26" x14ac:dyDescent="0.25">
      <c r="B108" s="5">
        <v>6</v>
      </c>
      <c r="C108" s="125" t="s">
        <v>68</v>
      </c>
      <c r="D108" s="98" t="s">
        <v>101</v>
      </c>
      <c r="E108" s="191">
        <v>10</v>
      </c>
      <c r="F108" s="191">
        <v>14</v>
      </c>
      <c r="G108" s="67">
        <f t="shared" si="0"/>
        <v>14</v>
      </c>
      <c r="H108" s="104" t="s">
        <v>25</v>
      </c>
      <c r="I108" s="155"/>
      <c r="J108" s="155">
        <v>1</v>
      </c>
      <c r="K108" s="155">
        <v>2</v>
      </c>
      <c r="L108" s="129">
        <f t="shared" ref="L108" si="94">SUM(I108:K108)*100/G108</f>
        <v>21.428571428571427</v>
      </c>
      <c r="M108" s="155">
        <v>4</v>
      </c>
      <c r="N108" s="155">
        <v>1</v>
      </c>
      <c r="O108" s="155">
        <v>4</v>
      </c>
      <c r="P108" s="129">
        <f t="shared" ref="P108" si="95">SUM(M108:O108)*100/G108</f>
        <v>64.285714285714292</v>
      </c>
      <c r="Q108" s="155">
        <v>1</v>
      </c>
      <c r="R108" s="155"/>
      <c r="S108" s="155"/>
      <c r="T108" s="129">
        <f t="shared" ref="T108" si="96">SUM(Q108:S108)*100/G108</f>
        <v>7.1428571428571432</v>
      </c>
      <c r="U108" s="155">
        <v>1</v>
      </c>
      <c r="V108" s="155"/>
      <c r="W108" s="155"/>
      <c r="X108" s="129">
        <f t="shared" si="79"/>
        <v>7.1428571428571432</v>
      </c>
      <c r="Y108" s="106">
        <f t="shared" ref="Y108" si="97">((1*I108)+(2*J108)+(3*K108)+(4*M108)+(5*N108)+(6*O108)+(7*Q108)+(8*R108)+(9*S108)+(10*U108)+(11*V108)+(12*W108))/G108</f>
        <v>5</v>
      </c>
      <c r="Z108" s="107">
        <f t="shared" ref="Z108" si="98">T108+X108</f>
        <v>14.285714285714286</v>
      </c>
    </row>
    <row r="109" spans="2:26" x14ac:dyDescent="0.25">
      <c r="B109" s="5"/>
      <c r="C109" s="6" t="s">
        <v>68</v>
      </c>
      <c r="D109" s="48" t="s">
        <v>19</v>
      </c>
      <c r="E109" s="5">
        <v>11</v>
      </c>
      <c r="F109" s="5">
        <v>12</v>
      </c>
      <c r="G109" s="4">
        <f t="shared" si="0"/>
        <v>12</v>
      </c>
      <c r="H109" s="6" t="s">
        <v>25</v>
      </c>
      <c r="I109" s="8"/>
      <c r="J109" s="8"/>
      <c r="K109" s="8">
        <v>1</v>
      </c>
      <c r="L109" s="53">
        <f t="shared" si="1"/>
        <v>8.3333333333333339</v>
      </c>
      <c r="M109" s="8">
        <v>3</v>
      </c>
      <c r="N109" s="8">
        <v>2</v>
      </c>
      <c r="O109" s="8">
        <v>1</v>
      </c>
      <c r="P109" s="53">
        <f t="shared" si="2"/>
        <v>50</v>
      </c>
      <c r="Q109" s="8">
        <v>3</v>
      </c>
      <c r="R109" s="8">
        <v>1</v>
      </c>
      <c r="S109" s="8"/>
      <c r="T109" s="53">
        <f t="shared" si="3"/>
        <v>33.333333333333336</v>
      </c>
      <c r="U109" s="8">
        <v>1</v>
      </c>
      <c r="V109" s="8"/>
      <c r="W109" s="8"/>
      <c r="X109" s="184">
        <f t="shared" si="79"/>
        <v>8.3333333333333339</v>
      </c>
      <c r="Y109" s="55">
        <f t="shared" si="5"/>
        <v>5.833333333333333</v>
      </c>
      <c r="Z109" s="56">
        <f t="shared" si="6"/>
        <v>41.666666666666671</v>
      </c>
    </row>
    <row r="110" spans="2:26" x14ac:dyDescent="0.25">
      <c r="B110" s="5"/>
      <c r="C110" s="6"/>
      <c r="D110" s="51"/>
      <c r="E110" s="5"/>
      <c r="F110" s="5"/>
      <c r="G110" s="110"/>
      <c r="H110" s="6"/>
      <c r="I110" s="8"/>
      <c r="J110" s="8"/>
      <c r="K110" s="8"/>
      <c r="L110" s="53"/>
      <c r="M110" s="8"/>
      <c r="N110" s="8"/>
      <c r="O110" s="8"/>
      <c r="P110" s="53"/>
      <c r="Q110" s="8"/>
      <c r="R110" s="8"/>
      <c r="S110" s="8"/>
      <c r="T110" s="53"/>
      <c r="U110" s="8"/>
      <c r="V110" s="8"/>
      <c r="W110" s="8"/>
      <c r="X110" s="184"/>
      <c r="Y110" s="108">
        <f>Y109-Y108</f>
        <v>0.83333333333333304</v>
      </c>
      <c r="Z110" s="108">
        <f>Z109-Z108</f>
        <v>27.380952380952387</v>
      </c>
    </row>
    <row r="111" spans="2:26" x14ac:dyDescent="0.25">
      <c r="B111" s="5">
        <v>7</v>
      </c>
      <c r="C111" s="125" t="s">
        <v>68</v>
      </c>
      <c r="D111" s="98" t="s">
        <v>101</v>
      </c>
      <c r="E111" s="191">
        <v>11</v>
      </c>
      <c r="F111" s="191">
        <v>12</v>
      </c>
      <c r="G111" s="67">
        <f t="shared" si="0"/>
        <v>12</v>
      </c>
      <c r="H111" s="104" t="s">
        <v>25</v>
      </c>
      <c r="I111" s="155"/>
      <c r="J111" s="155"/>
      <c r="K111" s="155">
        <v>3</v>
      </c>
      <c r="L111" s="129">
        <f t="shared" ref="L111" si="99">SUM(I111:K111)*100/G111</f>
        <v>25</v>
      </c>
      <c r="M111" s="155">
        <v>3</v>
      </c>
      <c r="N111" s="155">
        <v>1</v>
      </c>
      <c r="O111" s="155">
        <v>2</v>
      </c>
      <c r="P111" s="129">
        <f t="shared" ref="P111" si="100">SUM(M111:O111)*100/G111</f>
        <v>50</v>
      </c>
      <c r="Q111" s="155">
        <v>1</v>
      </c>
      <c r="R111" s="155">
        <v>1</v>
      </c>
      <c r="S111" s="155">
        <v>1</v>
      </c>
      <c r="T111" s="129">
        <f t="shared" ref="T111" si="101">SUM(Q111:S111)*100/G111</f>
        <v>25</v>
      </c>
      <c r="U111" s="155"/>
      <c r="V111" s="155"/>
      <c r="W111" s="155"/>
      <c r="X111" s="129">
        <f t="shared" si="79"/>
        <v>0</v>
      </c>
      <c r="Y111" s="106">
        <f t="shared" ref="Y111" si="102">((1*I111)+(2*J111)+(3*K111)+(4*M111)+(5*N111)+(6*O111)+(7*Q111)+(8*R111)+(9*S111)+(10*U111)+(11*V111)+(12*W111))/G111</f>
        <v>5.166666666666667</v>
      </c>
      <c r="Z111" s="107">
        <f t="shared" ref="Z111" si="103">T111+X111</f>
        <v>25</v>
      </c>
    </row>
    <row r="112" spans="2:26" x14ac:dyDescent="0.25">
      <c r="B112" s="5"/>
      <c r="C112" s="6"/>
      <c r="D112" s="51"/>
      <c r="E112" s="5"/>
      <c r="F112" s="5"/>
      <c r="G112" s="110"/>
      <c r="H112" s="6"/>
      <c r="I112" s="8"/>
      <c r="J112" s="8"/>
      <c r="K112" s="8"/>
      <c r="L112" s="53"/>
      <c r="M112" s="8"/>
      <c r="N112" s="8"/>
      <c r="O112" s="8"/>
      <c r="P112" s="53"/>
      <c r="Q112" s="8"/>
      <c r="R112" s="8"/>
      <c r="S112" s="8"/>
      <c r="T112" s="53"/>
      <c r="U112" s="8"/>
      <c r="V112" s="8"/>
      <c r="W112" s="8"/>
      <c r="X112" s="55"/>
      <c r="Y112" s="55"/>
      <c r="Z112" s="56"/>
    </row>
    <row r="113" spans="2:26" x14ac:dyDescent="0.25">
      <c r="B113" s="5"/>
      <c r="C113" s="6"/>
      <c r="D113" s="98" t="s">
        <v>101</v>
      </c>
      <c r="E113" s="5"/>
      <c r="F113" s="5"/>
      <c r="G113" s="110"/>
      <c r="H113" s="104" t="s">
        <v>25</v>
      </c>
      <c r="I113" s="8"/>
      <c r="J113" s="8"/>
      <c r="K113" s="8"/>
      <c r="L113" s="53"/>
      <c r="M113" s="8"/>
      <c r="N113" s="8"/>
      <c r="O113" s="8"/>
      <c r="P113" s="53"/>
      <c r="Q113" s="8"/>
      <c r="R113" s="8"/>
      <c r="S113" s="8"/>
      <c r="T113" s="53"/>
      <c r="U113" s="8"/>
      <c r="V113" s="8"/>
      <c r="W113" s="8"/>
      <c r="X113" s="55"/>
      <c r="Y113" s="106">
        <f>AVERAGE(Y111,Y108,Y104,Y100,Y96,Y92)</f>
        <v>5.2702020202020199</v>
      </c>
      <c r="Z113" s="106">
        <f>AVERAGE(Z111,Z108,Z104,Z100,Z96,Z92)</f>
        <v>25.778388278388281</v>
      </c>
    </row>
    <row r="114" spans="2:26" x14ac:dyDescent="0.25">
      <c r="B114" s="5"/>
      <c r="C114" s="6"/>
      <c r="D114" s="48" t="s">
        <v>19</v>
      </c>
      <c r="E114" s="5"/>
      <c r="F114" s="5"/>
      <c r="G114" s="110"/>
      <c r="H114" s="6" t="s">
        <v>25</v>
      </c>
      <c r="I114" s="8"/>
      <c r="J114" s="8"/>
      <c r="K114" s="8"/>
      <c r="L114" s="53"/>
      <c r="M114" s="8"/>
      <c r="N114" s="8"/>
      <c r="O114" s="8"/>
      <c r="P114" s="53"/>
      <c r="Q114" s="8"/>
      <c r="R114" s="8"/>
      <c r="S114" s="8"/>
      <c r="T114" s="53"/>
      <c r="U114" s="8"/>
      <c r="V114" s="8"/>
      <c r="W114" s="8"/>
      <c r="X114" s="55"/>
      <c r="Y114" s="55">
        <f>AVERAGE(Y109,Y105,Y101,Y97,Y93,Y89)</f>
        <v>5.5364718614718607</v>
      </c>
      <c r="Z114" s="55">
        <f>AVERAGE(Z109,Z105,Z101,Z97,Z93,Z89)</f>
        <v>31.814574314574315</v>
      </c>
    </row>
    <row r="115" spans="2:26" x14ac:dyDescent="0.25">
      <c r="B115" s="5"/>
      <c r="C115" s="6"/>
      <c r="D115" s="48" t="s">
        <v>145</v>
      </c>
      <c r="E115" s="5"/>
      <c r="F115" s="5"/>
      <c r="G115" s="110"/>
      <c r="H115" s="6" t="s">
        <v>25</v>
      </c>
      <c r="I115" s="8"/>
      <c r="J115" s="8"/>
      <c r="K115" s="8"/>
      <c r="L115" s="53"/>
      <c r="M115" s="8"/>
      <c r="N115" s="8"/>
      <c r="O115" s="8"/>
      <c r="P115" s="53"/>
      <c r="Q115" s="8"/>
      <c r="R115" s="8"/>
      <c r="S115" s="8"/>
      <c r="T115" s="53"/>
      <c r="U115" s="8"/>
      <c r="V115" s="8"/>
      <c r="W115" s="8"/>
      <c r="X115" s="55"/>
      <c r="Y115" s="55">
        <f>AVERAGE(Y106,Y102,Y98,Y94,Y90,Y88)</f>
        <v>5.340476190476191</v>
      </c>
      <c r="Z115" s="55">
        <f>AVERAGE(Z106,Z102,Z98,Z94,Z90,Z88)</f>
        <v>24.325396825396826</v>
      </c>
    </row>
    <row r="116" spans="2:26" x14ac:dyDescent="0.25">
      <c r="B116" s="21"/>
      <c r="C116" s="51"/>
      <c r="D116" s="51"/>
      <c r="E116" s="21"/>
      <c r="F116" s="31"/>
      <c r="G116" s="110"/>
      <c r="H116" s="52"/>
      <c r="I116" s="13"/>
      <c r="J116" s="13"/>
      <c r="K116" s="13"/>
      <c r="L116" s="53"/>
      <c r="M116" s="13"/>
      <c r="N116" s="13"/>
      <c r="O116" s="13"/>
      <c r="P116" s="53"/>
      <c r="Q116" s="13"/>
      <c r="R116" s="13"/>
      <c r="S116" s="13"/>
      <c r="T116" s="53"/>
      <c r="U116" s="13"/>
      <c r="V116" s="13"/>
      <c r="W116" s="13"/>
      <c r="X116" s="55"/>
      <c r="Y116" s="108">
        <f>Y115-Y114</f>
        <v>-0.19599567099566961</v>
      </c>
      <c r="Z116" s="108">
        <f>Z115-Z114</f>
        <v>-7.4891774891774894</v>
      </c>
    </row>
    <row r="117" spans="2:26" x14ac:dyDescent="0.25">
      <c r="B117" s="21"/>
      <c r="C117" s="6" t="s">
        <v>69</v>
      </c>
      <c r="D117" s="70" t="s">
        <v>145</v>
      </c>
      <c r="E117" s="21">
        <v>6</v>
      </c>
      <c r="F117" s="253">
        <v>14</v>
      </c>
      <c r="G117" s="67">
        <f t="shared" si="0"/>
        <v>14</v>
      </c>
      <c r="H117" s="6" t="s">
        <v>26</v>
      </c>
      <c r="I117" s="272"/>
      <c r="J117" s="272"/>
      <c r="K117" s="272">
        <v>2</v>
      </c>
      <c r="L117" s="274">
        <f t="shared" si="1"/>
        <v>14.285714285714286</v>
      </c>
      <c r="M117" s="272">
        <v>3</v>
      </c>
      <c r="N117" s="272">
        <v>2</v>
      </c>
      <c r="O117" s="272">
        <v>2</v>
      </c>
      <c r="P117" s="274">
        <f t="shared" si="2"/>
        <v>50</v>
      </c>
      <c r="Q117" s="272">
        <v>2</v>
      </c>
      <c r="R117" s="272">
        <v>3</v>
      </c>
      <c r="S117" s="272"/>
      <c r="T117" s="274">
        <f t="shared" si="3"/>
        <v>35.714285714285715</v>
      </c>
      <c r="U117" s="272"/>
      <c r="V117" s="272"/>
      <c r="W117" s="272"/>
      <c r="X117" s="55">
        <f t="shared" si="4"/>
        <v>0</v>
      </c>
      <c r="Y117" s="55">
        <f t="shared" si="5"/>
        <v>5.5714285714285712</v>
      </c>
      <c r="Z117" s="56">
        <f t="shared" si="6"/>
        <v>35.714285714285715</v>
      </c>
    </row>
    <row r="118" spans="2:26" x14ac:dyDescent="0.25">
      <c r="B118" s="5">
        <v>1</v>
      </c>
      <c r="C118" s="6" t="s">
        <v>69</v>
      </c>
      <c r="D118" s="48" t="s">
        <v>19</v>
      </c>
      <c r="E118" s="5">
        <v>6</v>
      </c>
      <c r="F118" s="17">
        <v>14</v>
      </c>
      <c r="G118" s="4">
        <f t="shared" si="0"/>
        <v>14</v>
      </c>
      <c r="H118" s="6" t="s">
        <v>26</v>
      </c>
      <c r="I118" s="8"/>
      <c r="J118" s="8"/>
      <c r="K118" s="8">
        <v>2</v>
      </c>
      <c r="L118" s="53">
        <f t="shared" si="1"/>
        <v>14.285714285714286</v>
      </c>
      <c r="M118" s="8"/>
      <c r="N118" s="8">
        <v>2</v>
      </c>
      <c r="O118" s="8"/>
      <c r="P118" s="53">
        <f t="shared" si="2"/>
        <v>14.285714285714286</v>
      </c>
      <c r="Q118" s="8">
        <v>3</v>
      </c>
      <c r="R118" s="8">
        <v>5</v>
      </c>
      <c r="S118" s="8">
        <v>1</v>
      </c>
      <c r="T118" s="53">
        <f t="shared" si="3"/>
        <v>64.285714285714292</v>
      </c>
      <c r="U118" s="11">
        <v>1</v>
      </c>
      <c r="V118" s="11"/>
      <c r="W118" s="11"/>
      <c r="X118" s="55">
        <f t="shared" si="4"/>
        <v>7.1428571428571432</v>
      </c>
      <c r="Y118" s="55">
        <f t="shared" si="5"/>
        <v>6.8571428571428568</v>
      </c>
      <c r="Z118" s="56">
        <f t="shared" si="6"/>
        <v>71.428571428571431</v>
      </c>
    </row>
    <row r="119" spans="2:26" x14ac:dyDescent="0.25">
      <c r="B119" s="5"/>
      <c r="C119" s="6" t="s">
        <v>69</v>
      </c>
      <c r="D119" s="48" t="s">
        <v>145</v>
      </c>
      <c r="E119" s="5">
        <v>7</v>
      </c>
      <c r="F119" s="17">
        <v>14</v>
      </c>
      <c r="G119" s="67">
        <f t="shared" si="0"/>
        <v>14</v>
      </c>
      <c r="H119" s="6" t="s">
        <v>26</v>
      </c>
      <c r="I119" s="8"/>
      <c r="J119" s="8">
        <v>1</v>
      </c>
      <c r="K119" s="8">
        <v>1</v>
      </c>
      <c r="L119" s="53">
        <f t="shared" si="1"/>
        <v>14.285714285714286</v>
      </c>
      <c r="M119" s="8">
        <v>2</v>
      </c>
      <c r="N119" s="8"/>
      <c r="O119" s="8">
        <v>2</v>
      </c>
      <c r="P119" s="53">
        <f t="shared" si="2"/>
        <v>28.571428571428573</v>
      </c>
      <c r="Q119" s="8">
        <v>3</v>
      </c>
      <c r="R119" s="8">
        <v>2</v>
      </c>
      <c r="S119" s="8">
        <v>3</v>
      </c>
      <c r="T119" s="53">
        <f t="shared" si="3"/>
        <v>57.142857142857146</v>
      </c>
      <c r="U119" s="11"/>
      <c r="V119" s="11"/>
      <c r="W119" s="11"/>
      <c r="X119" s="55">
        <f t="shared" si="4"/>
        <v>0</v>
      </c>
      <c r="Y119" s="55">
        <f t="shared" si="5"/>
        <v>6.3571428571428568</v>
      </c>
      <c r="Z119" s="56">
        <f t="shared" si="6"/>
        <v>57.142857142857146</v>
      </c>
    </row>
    <row r="120" spans="2:26" x14ac:dyDescent="0.25">
      <c r="B120" s="5"/>
      <c r="C120" s="6"/>
      <c r="D120" s="48"/>
      <c r="E120" s="5"/>
      <c r="F120" s="17"/>
      <c r="G120" s="67"/>
      <c r="H120" s="6"/>
      <c r="I120" s="8"/>
      <c r="J120" s="8"/>
      <c r="K120" s="8"/>
      <c r="L120" s="53"/>
      <c r="M120" s="8"/>
      <c r="N120" s="8"/>
      <c r="O120" s="8"/>
      <c r="P120" s="53"/>
      <c r="Q120" s="8"/>
      <c r="R120" s="8"/>
      <c r="S120" s="8"/>
      <c r="T120" s="53"/>
      <c r="U120" s="11"/>
      <c r="V120" s="11"/>
      <c r="W120" s="11"/>
      <c r="X120" s="55"/>
      <c r="Y120" s="108">
        <f>Y119-Y118</f>
        <v>-0.5</v>
      </c>
      <c r="Z120" s="108">
        <f>Z119-Z118</f>
        <v>-14.285714285714285</v>
      </c>
    </row>
    <row r="121" spans="2:26" x14ac:dyDescent="0.25">
      <c r="B121" s="5">
        <v>2</v>
      </c>
      <c r="C121" s="125" t="s">
        <v>69</v>
      </c>
      <c r="D121" s="98" t="s">
        <v>101</v>
      </c>
      <c r="E121" s="153">
        <v>6</v>
      </c>
      <c r="F121" s="153">
        <v>11</v>
      </c>
      <c r="G121" s="197">
        <f>I121+J121+K121+M121+N121+O121+Q121+R121+S121+U121+V121+W121</f>
        <v>11</v>
      </c>
      <c r="H121" s="104" t="s">
        <v>26</v>
      </c>
      <c r="I121" s="155"/>
      <c r="J121" s="155">
        <v>2</v>
      </c>
      <c r="K121" s="155"/>
      <c r="L121" s="158">
        <f t="shared" ref="L121" si="104">SUM(I121:K121)*100/G121</f>
        <v>18.181818181818183</v>
      </c>
      <c r="M121" s="155">
        <v>1</v>
      </c>
      <c r="N121" s="155">
        <v>3</v>
      </c>
      <c r="O121" s="155"/>
      <c r="P121" s="158">
        <f t="shared" ref="P121" si="105">SUM(M121:O121)*100/G121</f>
        <v>36.363636363636367</v>
      </c>
      <c r="Q121" s="155">
        <v>3</v>
      </c>
      <c r="R121" s="155"/>
      <c r="S121" s="155">
        <v>2</v>
      </c>
      <c r="T121" s="192">
        <f t="shared" ref="T121" si="106">SUM(Q121:S121)*100/G121</f>
        <v>45.454545454545453</v>
      </c>
      <c r="U121" s="189"/>
      <c r="V121" s="189"/>
      <c r="W121" s="189"/>
      <c r="X121" s="192">
        <f t="shared" ref="X121" si="107">SUM(U121:W121)*100/G121</f>
        <v>0</v>
      </c>
      <c r="Y121" s="106">
        <f t="shared" si="5"/>
        <v>5.6363636363636367</v>
      </c>
      <c r="Z121" s="107">
        <f t="shared" si="6"/>
        <v>45.454545454545453</v>
      </c>
    </row>
    <row r="122" spans="2:26" x14ac:dyDescent="0.25">
      <c r="B122" s="5"/>
      <c r="C122" s="6" t="s">
        <v>69</v>
      </c>
      <c r="D122" s="48" t="s">
        <v>19</v>
      </c>
      <c r="E122" s="5">
        <v>7</v>
      </c>
      <c r="F122" s="5">
        <v>10</v>
      </c>
      <c r="G122" s="4">
        <f t="shared" si="0"/>
        <v>10</v>
      </c>
      <c r="H122" s="6" t="s">
        <v>26</v>
      </c>
      <c r="I122" s="8"/>
      <c r="J122" s="8">
        <v>2</v>
      </c>
      <c r="K122" s="8">
        <v>1</v>
      </c>
      <c r="L122" s="53">
        <f t="shared" si="1"/>
        <v>30</v>
      </c>
      <c r="M122" s="8">
        <v>1</v>
      </c>
      <c r="N122" s="8">
        <v>2</v>
      </c>
      <c r="O122" s="8"/>
      <c r="P122" s="53">
        <f t="shared" si="2"/>
        <v>30</v>
      </c>
      <c r="Q122" s="8">
        <v>1</v>
      </c>
      <c r="R122" s="8">
        <v>3</v>
      </c>
      <c r="S122" s="8"/>
      <c r="T122" s="53">
        <f t="shared" si="3"/>
        <v>40</v>
      </c>
      <c r="U122" s="11"/>
      <c r="V122" s="11"/>
      <c r="W122" s="11"/>
      <c r="X122" s="55">
        <f t="shared" si="4"/>
        <v>0</v>
      </c>
      <c r="Y122" s="55">
        <f t="shared" si="5"/>
        <v>5.2</v>
      </c>
      <c r="Z122" s="56">
        <f t="shared" si="6"/>
        <v>40</v>
      </c>
    </row>
    <row r="123" spans="2:26" x14ac:dyDescent="0.25">
      <c r="B123" s="5"/>
      <c r="C123" s="6" t="s">
        <v>69</v>
      </c>
      <c r="D123" s="48" t="s">
        <v>145</v>
      </c>
      <c r="E123" s="5">
        <v>8</v>
      </c>
      <c r="F123" s="5">
        <v>10</v>
      </c>
      <c r="G123" s="67">
        <f t="shared" si="0"/>
        <v>10</v>
      </c>
      <c r="H123" s="6" t="s">
        <v>26</v>
      </c>
      <c r="I123" s="8"/>
      <c r="J123" s="8">
        <v>1</v>
      </c>
      <c r="K123" s="8">
        <v>3</v>
      </c>
      <c r="L123" s="53">
        <f t="shared" si="1"/>
        <v>40</v>
      </c>
      <c r="M123" s="8">
        <v>1</v>
      </c>
      <c r="N123" s="8">
        <v>1</v>
      </c>
      <c r="O123" s="8"/>
      <c r="P123" s="53">
        <f t="shared" si="2"/>
        <v>20</v>
      </c>
      <c r="Q123" s="8">
        <v>1</v>
      </c>
      <c r="R123" s="8">
        <v>3</v>
      </c>
      <c r="S123" s="8"/>
      <c r="T123" s="53">
        <f t="shared" si="3"/>
        <v>40</v>
      </c>
      <c r="U123" s="11"/>
      <c r="V123" s="11"/>
      <c r="W123" s="11"/>
      <c r="X123" s="55">
        <f t="shared" si="4"/>
        <v>0</v>
      </c>
      <c r="Y123" s="55">
        <f t="shared" si="5"/>
        <v>5.0999999999999996</v>
      </c>
      <c r="Z123" s="56">
        <f t="shared" si="6"/>
        <v>40</v>
      </c>
    </row>
    <row r="124" spans="2:26" x14ac:dyDescent="0.25">
      <c r="B124" s="5"/>
      <c r="C124" s="6"/>
      <c r="D124" s="48"/>
      <c r="E124" s="5"/>
      <c r="F124" s="5"/>
      <c r="G124" s="110"/>
      <c r="H124" s="6"/>
      <c r="I124" s="8"/>
      <c r="J124" s="8"/>
      <c r="K124" s="8"/>
      <c r="L124" s="53"/>
      <c r="M124" s="8"/>
      <c r="N124" s="8"/>
      <c r="O124" s="8"/>
      <c r="P124" s="53"/>
      <c r="Q124" s="8"/>
      <c r="R124" s="8"/>
      <c r="S124" s="8"/>
      <c r="T124" s="53"/>
      <c r="U124" s="11"/>
      <c r="V124" s="11"/>
      <c r="W124" s="11"/>
      <c r="X124" s="55"/>
      <c r="Y124" s="108">
        <f>Y123-Y122</f>
        <v>-0.10000000000000053</v>
      </c>
      <c r="Z124" s="108">
        <f>Z123-Z122</f>
        <v>0</v>
      </c>
    </row>
    <row r="125" spans="2:26" x14ac:dyDescent="0.25">
      <c r="B125" s="5">
        <v>3</v>
      </c>
      <c r="C125" s="125" t="s">
        <v>69</v>
      </c>
      <c r="D125" s="98" t="s">
        <v>101</v>
      </c>
      <c r="E125" s="153">
        <v>7</v>
      </c>
      <c r="F125" s="153">
        <v>11</v>
      </c>
      <c r="G125" s="197">
        <f>I125+J125+K125+M125+N125+O125+Q125+R125+S125+U125+V125+W125</f>
        <v>11</v>
      </c>
      <c r="H125" s="104" t="s">
        <v>26</v>
      </c>
      <c r="I125" s="155"/>
      <c r="J125" s="155"/>
      <c r="K125" s="155"/>
      <c r="L125" s="158">
        <f t="shared" ref="L125" si="108">SUM(I125:K125)*100/G125</f>
        <v>0</v>
      </c>
      <c r="M125" s="155"/>
      <c r="N125" s="155"/>
      <c r="O125" s="155">
        <v>3</v>
      </c>
      <c r="P125" s="158">
        <f t="shared" ref="P125" si="109">SUM(M125:O125)*100/G125</f>
        <v>27.272727272727273</v>
      </c>
      <c r="Q125" s="155">
        <v>2</v>
      </c>
      <c r="R125" s="155">
        <v>4</v>
      </c>
      <c r="S125" s="155">
        <v>2</v>
      </c>
      <c r="T125" s="192">
        <f t="shared" ref="T125" si="110">SUM(Q125:S125)*100/G125</f>
        <v>72.727272727272734</v>
      </c>
      <c r="U125" s="189"/>
      <c r="V125" s="189"/>
      <c r="W125" s="189"/>
      <c r="X125" s="192">
        <f t="shared" ref="X125" si="111">SUM(U125:W125)*100/G125</f>
        <v>0</v>
      </c>
      <c r="Y125" s="106">
        <f t="shared" ref="Y125" si="112">((1*I125)+(2*J125)+(3*K125)+(4*M125)+(5*N125)+(6*O125)+(7*Q125)+(8*R125)+(9*S125)+(10*U125)+(11*V125)+(12*W125))/G125</f>
        <v>7.4545454545454541</v>
      </c>
      <c r="Z125" s="107">
        <f t="shared" ref="Z125" si="113">T125+X125</f>
        <v>72.727272727272734</v>
      </c>
    </row>
    <row r="126" spans="2:26" x14ac:dyDescent="0.25">
      <c r="B126" s="5"/>
      <c r="C126" s="6" t="s">
        <v>69</v>
      </c>
      <c r="D126" s="48" t="s">
        <v>19</v>
      </c>
      <c r="E126" s="5">
        <v>8</v>
      </c>
      <c r="F126" s="5">
        <v>12</v>
      </c>
      <c r="G126" s="4">
        <f t="shared" si="0"/>
        <v>12</v>
      </c>
      <c r="H126" s="6" t="s">
        <v>26</v>
      </c>
      <c r="I126" s="8"/>
      <c r="J126" s="8"/>
      <c r="K126" s="8"/>
      <c r="L126" s="53">
        <f t="shared" si="1"/>
        <v>0</v>
      </c>
      <c r="M126" s="8"/>
      <c r="N126" s="8">
        <v>2</v>
      </c>
      <c r="O126" s="8">
        <v>3</v>
      </c>
      <c r="P126" s="53">
        <f t="shared" si="2"/>
        <v>41.666666666666664</v>
      </c>
      <c r="Q126" s="8">
        <v>1</v>
      </c>
      <c r="R126" s="8">
        <v>3</v>
      </c>
      <c r="S126" s="8">
        <v>2</v>
      </c>
      <c r="T126" s="53">
        <f t="shared" si="3"/>
        <v>50</v>
      </c>
      <c r="U126" s="11">
        <v>1</v>
      </c>
      <c r="V126" s="11"/>
      <c r="W126" s="11"/>
      <c r="X126" s="55">
        <f t="shared" si="4"/>
        <v>8.3333333333333339</v>
      </c>
      <c r="Y126" s="55">
        <f t="shared" si="5"/>
        <v>7.25</v>
      </c>
      <c r="Z126" s="56">
        <f t="shared" si="6"/>
        <v>58.333333333333336</v>
      </c>
    </row>
    <row r="127" spans="2:26" x14ac:dyDescent="0.25">
      <c r="B127" s="5"/>
      <c r="C127" s="6" t="s">
        <v>69</v>
      </c>
      <c r="D127" s="48" t="s">
        <v>145</v>
      </c>
      <c r="E127" s="5">
        <v>9</v>
      </c>
      <c r="F127" s="5">
        <v>12</v>
      </c>
      <c r="G127" s="67">
        <f t="shared" si="0"/>
        <v>12</v>
      </c>
      <c r="H127" s="6" t="s">
        <v>26</v>
      </c>
      <c r="I127" s="8"/>
      <c r="J127" s="8"/>
      <c r="K127" s="8"/>
      <c r="L127" s="53">
        <f t="shared" si="1"/>
        <v>0</v>
      </c>
      <c r="M127" s="8"/>
      <c r="N127" s="8">
        <v>2</v>
      </c>
      <c r="O127" s="8">
        <v>3</v>
      </c>
      <c r="P127" s="53">
        <f t="shared" si="2"/>
        <v>41.666666666666664</v>
      </c>
      <c r="Q127" s="8">
        <v>3</v>
      </c>
      <c r="R127" s="8">
        <v>2</v>
      </c>
      <c r="S127" s="8">
        <v>2</v>
      </c>
      <c r="T127" s="53">
        <f t="shared" si="3"/>
        <v>58.333333333333336</v>
      </c>
      <c r="U127" s="11"/>
      <c r="V127" s="11"/>
      <c r="W127" s="11"/>
      <c r="X127" s="55">
        <f t="shared" si="4"/>
        <v>0</v>
      </c>
      <c r="Y127" s="55">
        <f t="shared" si="5"/>
        <v>6.916666666666667</v>
      </c>
      <c r="Z127" s="56">
        <f t="shared" si="6"/>
        <v>58.333333333333336</v>
      </c>
    </row>
    <row r="128" spans="2:26" x14ac:dyDescent="0.25">
      <c r="B128" s="5"/>
      <c r="C128" s="6"/>
      <c r="D128" s="48"/>
      <c r="E128" s="5"/>
      <c r="F128" s="5"/>
      <c r="G128" s="110"/>
      <c r="H128" s="6"/>
      <c r="I128" s="8"/>
      <c r="J128" s="8"/>
      <c r="K128" s="8"/>
      <c r="L128" s="53"/>
      <c r="M128" s="8"/>
      <c r="N128" s="8"/>
      <c r="O128" s="8"/>
      <c r="P128" s="53"/>
      <c r="Q128" s="8"/>
      <c r="R128" s="8"/>
      <c r="S128" s="8"/>
      <c r="T128" s="53"/>
      <c r="U128" s="11"/>
      <c r="V128" s="11"/>
      <c r="W128" s="11"/>
      <c r="X128" s="55"/>
      <c r="Y128" s="108">
        <f>Y127-Y126</f>
        <v>-0.33333333333333304</v>
      </c>
      <c r="Z128" s="108">
        <f>Z127-Z126</f>
        <v>0</v>
      </c>
    </row>
    <row r="129" spans="2:26" x14ac:dyDescent="0.25">
      <c r="B129" s="5">
        <v>4</v>
      </c>
      <c r="C129" s="125" t="s">
        <v>69</v>
      </c>
      <c r="D129" s="98" t="s">
        <v>101</v>
      </c>
      <c r="E129" s="153">
        <v>8</v>
      </c>
      <c r="F129" s="153">
        <v>11</v>
      </c>
      <c r="G129" s="197">
        <f>I129+J129+K129+M129+N129+O129+Q129+R129+S129+U129+V129+W129</f>
        <v>11</v>
      </c>
      <c r="H129" s="104" t="s">
        <v>26</v>
      </c>
      <c r="I129" s="155"/>
      <c r="J129" s="155"/>
      <c r="K129" s="155">
        <v>1</v>
      </c>
      <c r="L129" s="158">
        <f t="shared" ref="L129" si="114">SUM(I129:K129)*100/G129</f>
        <v>9.0909090909090917</v>
      </c>
      <c r="M129" s="155">
        <v>1</v>
      </c>
      <c r="N129" s="155">
        <v>2</v>
      </c>
      <c r="O129" s="155">
        <v>2</v>
      </c>
      <c r="P129" s="158">
        <f t="shared" ref="P129" si="115">SUM(M129:O129)*100/G129</f>
        <v>45.454545454545453</v>
      </c>
      <c r="Q129" s="155">
        <v>1</v>
      </c>
      <c r="R129" s="155">
        <v>1</v>
      </c>
      <c r="S129" s="155">
        <v>1</v>
      </c>
      <c r="T129" s="192">
        <f t="shared" ref="T129" si="116">SUM(Q129:S129)*100/G129</f>
        <v>27.272727272727273</v>
      </c>
      <c r="U129" s="189">
        <v>2</v>
      </c>
      <c r="V129" s="189"/>
      <c r="W129" s="189"/>
      <c r="X129" s="192">
        <f t="shared" ref="X129" si="117">SUM(U129:W129)*100/G129</f>
        <v>18.181818181818183</v>
      </c>
      <c r="Y129" s="106">
        <f t="shared" ref="Y129" si="118">((1*I129)+(2*J129)+(3*K129)+(4*M129)+(5*N129)+(6*O129)+(7*Q129)+(8*R129)+(9*S129)+(10*U129)+(11*V129)+(12*W129))/G129</f>
        <v>6.6363636363636367</v>
      </c>
      <c r="Z129" s="107">
        <f t="shared" ref="Z129" si="119">T129+X129</f>
        <v>45.454545454545453</v>
      </c>
    </row>
    <row r="130" spans="2:26" x14ac:dyDescent="0.25">
      <c r="B130" s="5"/>
      <c r="C130" s="6" t="s">
        <v>69</v>
      </c>
      <c r="D130" s="48" t="s">
        <v>19</v>
      </c>
      <c r="E130" s="5">
        <v>9</v>
      </c>
      <c r="F130" s="5">
        <v>11</v>
      </c>
      <c r="G130" s="4">
        <f t="shared" si="0"/>
        <v>11</v>
      </c>
      <c r="H130" s="6" t="s">
        <v>26</v>
      </c>
      <c r="I130" s="8"/>
      <c r="J130" s="8"/>
      <c r="K130" s="8">
        <v>1</v>
      </c>
      <c r="L130" s="53">
        <f t="shared" si="1"/>
        <v>9.0909090909090917</v>
      </c>
      <c r="M130" s="8">
        <v>2</v>
      </c>
      <c r="N130" s="8">
        <v>1</v>
      </c>
      <c r="O130" s="8">
        <v>2</v>
      </c>
      <c r="P130" s="53">
        <f t="shared" si="2"/>
        <v>45.454545454545453</v>
      </c>
      <c r="Q130" s="8">
        <v>2</v>
      </c>
      <c r="R130" s="8"/>
      <c r="S130" s="8">
        <v>2</v>
      </c>
      <c r="T130" s="53">
        <f t="shared" si="3"/>
        <v>36.363636363636367</v>
      </c>
      <c r="U130" s="11">
        <v>1</v>
      </c>
      <c r="V130" s="11"/>
      <c r="W130" s="11"/>
      <c r="X130" s="55">
        <f t="shared" si="4"/>
        <v>9.0909090909090917</v>
      </c>
      <c r="Y130" s="55">
        <f t="shared" si="5"/>
        <v>6.3636363636363633</v>
      </c>
      <c r="Z130" s="56">
        <f t="shared" si="6"/>
        <v>45.45454545454546</v>
      </c>
    </row>
    <row r="131" spans="2:26" x14ac:dyDescent="0.25">
      <c r="B131" s="5"/>
      <c r="C131" s="6" t="s">
        <v>69</v>
      </c>
      <c r="D131" s="48" t="s">
        <v>145</v>
      </c>
      <c r="E131" s="5">
        <v>10</v>
      </c>
      <c r="F131" s="5">
        <v>10</v>
      </c>
      <c r="G131" s="67">
        <f t="shared" si="0"/>
        <v>10</v>
      </c>
      <c r="H131" s="6" t="s">
        <v>26</v>
      </c>
      <c r="I131" s="8"/>
      <c r="J131" s="8">
        <v>1</v>
      </c>
      <c r="K131" s="8">
        <v>1</v>
      </c>
      <c r="L131" s="53">
        <f t="shared" si="1"/>
        <v>20</v>
      </c>
      <c r="M131" s="8">
        <v>2</v>
      </c>
      <c r="N131" s="8"/>
      <c r="O131" s="8"/>
      <c r="P131" s="53">
        <f t="shared" si="2"/>
        <v>20</v>
      </c>
      <c r="Q131" s="8">
        <v>1</v>
      </c>
      <c r="R131" s="8"/>
      <c r="S131" s="8">
        <v>4</v>
      </c>
      <c r="T131" s="53">
        <f t="shared" si="3"/>
        <v>50</v>
      </c>
      <c r="U131" s="11">
        <v>1</v>
      </c>
      <c r="V131" s="11"/>
      <c r="W131" s="11"/>
      <c r="X131" s="55">
        <f t="shared" si="4"/>
        <v>10</v>
      </c>
      <c r="Y131" s="55">
        <f t="shared" si="5"/>
        <v>6.6</v>
      </c>
      <c r="Z131" s="56">
        <f t="shared" si="6"/>
        <v>60</v>
      </c>
    </row>
    <row r="132" spans="2:26" x14ac:dyDescent="0.25">
      <c r="B132" s="5"/>
      <c r="C132" s="6"/>
      <c r="D132" s="48"/>
      <c r="E132" s="5"/>
      <c r="F132" s="5"/>
      <c r="G132" s="110"/>
      <c r="H132" s="6"/>
      <c r="I132" s="8"/>
      <c r="J132" s="8"/>
      <c r="K132" s="8"/>
      <c r="L132" s="53"/>
      <c r="M132" s="8"/>
      <c r="N132" s="8"/>
      <c r="O132" s="8"/>
      <c r="P132" s="53"/>
      <c r="Q132" s="8"/>
      <c r="R132" s="8"/>
      <c r="S132" s="8"/>
      <c r="T132" s="53"/>
      <c r="U132" s="11"/>
      <c r="V132" s="11"/>
      <c r="W132" s="11"/>
      <c r="X132" s="55"/>
      <c r="Y132" s="108">
        <f>Y131-Y130</f>
        <v>0.23636363636363633</v>
      </c>
      <c r="Z132" s="108">
        <f>Z131-Z130</f>
        <v>14.54545454545454</v>
      </c>
    </row>
    <row r="133" spans="2:26" x14ac:dyDescent="0.25">
      <c r="B133" s="5">
        <v>5</v>
      </c>
      <c r="C133" s="125" t="s">
        <v>69</v>
      </c>
      <c r="D133" s="98" t="s">
        <v>101</v>
      </c>
      <c r="E133" s="153">
        <v>9</v>
      </c>
      <c r="F133" s="153">
        <v>13</v>
      </c>
      <c r="G133" s="197">
        <f>I133+J133+K133+M133+N133+O133+Q133+R133+S133+U133+V133+W133</f>
        <v>13</v>
      </c>
      <c r="H133" s="104" t="s">
        <v>26</v>
      </c>
      <c r="I133" s="155">
        <v>1</v>
      </c>
      <c r="J133" s="155">
        <v>4</v>
      </c>
      <c r="K133" s="155">
        <v>2</v>
      </c>
      <c r="L133" s="158">
        <f t="shared" ref="L133" si="120">SUM(I133:K133)*100/G133</f>
        <v>53.846153846153847</v>
      </c>
      <c r="M133" s="155"/>
      <c r="N133" s="155"/>
      <c r="O133" s="155">
        <v>2</v>
      </c>
      <c r="P133" s="158">
        <f t="shared" ref="P133" si="121">SUM(M133:O133)*100/G133</f>
        <v>15.384615384615385</v>
      </c>
      <c r="Q133" s="155">
        <v>3</v>
      </c>
      <c r="R133" s="155"/>
      <c r="S133" s="155"/>
      <c r="T133" s="192">
        <f t="shared" ref="T133" si="122">SUM(Q133:S133)*100/G133</f>
        <v>23.076923076923077</v>
      </c>
      <c r="U133" s="189">
        <v>1</v>
      </c>
      <c r="V133" s="189"/>
      <c r="W133" s="189"/>
      <c r="X133" s="192">
        <f t="shared" ref="X133" si="123">SUM(U133:W133)*100/G133</f>
        <v>7.6923076923076925</v>
      </c>
      <c r="Y133" s="106">
        <f t="shared" ref="Y133" si="124">((1*I133)+(2*J133)+(3*K133)+(4*M133)+(5*N133)+(6*O133)+(7*Q133)+(8*R133)+(9*S133)+(10*U133)+(11*V133)+(12*W133))/G133</f>
        <v>4.4615384615384617</v>
      </c>
      <c r="Z133" s="107">
        <f t="shared" ref="Z133" si="125">T133+X133</f>
        <v>30.76923076923077</v>
      </c>
    </row>
    <row r="134" spans="2:26" x14ac:dyDescent="0.25">
      <c r="B134" s="5"/>
      <c r="C134" s="6" t="s">
        <v>69</v>
      </c>
      <c r="D134" s="48" t="s">
        <v>19</v>
      </c>
      <c r="E134" s="5">
        <v>10</v>
      </c>
      <c r="F134" s="5">
        <v>8</v>
      </c>
      <c r="G134" s="197">
        <f>I134+J134+K134+M134+N134+O134+Q134+R134+S134+U134+V134+W134</f>
        <v>8</v>
      </c>
      <c r="H134" s="6" t="s">
        <v>26</v>
      </c>
      <c r="I134" s="8"/>
      <c r="J134" s="8">
        <v>3</v>
      </c>
      <c r="K134" s="8">
        <v>1</v>
      </c>
      <c r="L134" s="53">
        <f t="shared" si="1"/>
        <v>50</v>
      </c>
      <c r="M134" s="8"/>
      <c r="N134" s="8">
        <v>1</v>
      </c>
      <c r="O134" s="8">
        <v>1</v>
      </c>
      <c r="P134" s="53">
        <f t="shared" si="2"/>
        <v>25</v>
      </c>
      <c r="Q134" s="8">
        <v>1</v>
      </c>
      <c r="R134" s="8">
        <v>1</v>
      </c>
      <c r="S134" s="8"/>
      <c r="T134" s="53">
        <f t="shared" si="3"/>
        <v>25</v>
      </c>
      <c r="U134" s="11"/>
      <c r="V134" s="11"/>
      <c r="W134" s="11"/>
      <c r="X134" s="55">
        <f t="shared" si="4"/>
        <v>0</v>
      </c>
      <c r="Y134" s="55">
        <f>((1*I134)+(2*J134)+(3*K134)+(4*M134)+(5*N134)+(6*O134)+(7*Q134)+(8*R134)+(9*S134)+(10*U134)+(11*V134)+(12*W134))/G134</f>
        <v>4.375</v>
      </c>
      <c r="Z134" s="56">
        <f t="shared" si="6"/>
        <v>25</v>
      </c>
    </row>
    <row r="135" spans="2:26" x14ac:dyDescent="0.25">
      <c r="B135" s="5"/>
      <c r="C135" s="6"/>
      <c r="D135" s="48"/>
      <c r="E135" s="5"/>
      <c r="F135" s="5"/>
      <c r="G135" s="110"/>
      <c r="H135" s="6"/>
      <c r="I135" s="8"/>
      <c r="J135" s="8"/>
      <c r="K135" s="8"/>
      <c r="L135" s="53"/>
      <c r="M135" s="8"/>
      <c r="N135" s="8"/>
      <c r="O135" s="8"/>
      <c r="P135" s="53"/>
      <c r="Q135" s="8"/>
      <c r="R135" s="8"/>
      <c r="S135" s="8"/>
      <c r="T135" s="53"/>
      <c r="U135" s="11"/>
      <c r="V135" s="11"/>
      <c r="W135" s="11"/>
      <c r="X135" s="55"/>
      <c r="Y135" s="108">
        <f>Y134-Y133</f>
        <v>-8.6538461538461675E-2</v>
      </c>
      <c r="Z135" s="108">
        <f>Z134-Z133</f>
        <v>-5.7692307692307701</v>
      </c>
    </row>
    <row r="136" spans="2:26" x14ac:dyDescent="0.25">
      <c r="B136" s="5">
        <v>6</v>
      </c>
      <c r="C136" s="125" t="s">
        <v>69</v>
      </c>
      <c r="D136" s="98" t="s">
        <v>101</v>
      </c>
      <c r="E136" s="153">
        <v>10</v>
      </c>
      <c r="F136" s="153">
        <v>14</v>
      </c>
      <c r="G136" s="197">
        <f>I136+J136+K136+M136+N136+O136+Q136+R136+S136+U136+V136+W136</f>
        <v>14</v>
      </c>
      <c r="H136" s="104" t="s">
        <v>26</v>
      </c>
      <c r="I136" s="155">
        <v>1</v>
      </c>
      <c r="J136" s="155"/>
      <c r="K136" s="155">
        <v>1</v>
      </c>
      <c r="L136" s="158">
        <f t="shared" ref="L136" si="126">SUM(I136:K136)*100/G136</f>
        <v>14.285714285714286</v>
      </c>
      <c r="M136" s="155">
        <v>3</v>
      </c>
      <c r="N136" s="155">
        <v>1</v>
      </c>
      <c r="O136" s="155">
        <v>2</v>
      </c>
      <c r="P136" s="158">
        <f t="shared" ref="P136" si="127">SUM(M136:O136)*100/G136</f>
        <v>42.857142857142854</v>
      </c>
      <c r="Q136" s="155">
        <v>2</v>
      </c>
      <c r="R136" s="155">
        <v>2</v>
      </c>
      <c r="S136" s="155">
        <v>1</v>
      </c>
      <c r="T136" s="192">
        <f t="shared" ref="T136" si="128">SUM(Q136:S136)*100/G136</f>
        <v>35.714285714285715</v>
      </c>
      <c r="U136" s="189">
        <v>1</v>
      </c>
      <c r="V136" s="189"/>
      <c r="W136" s="189"/>
      <c r="X136" s="192">
        <f t="shared" ref="X136" si="129">SUM(U136:W136)*100/G136</f>
        <v>7.1428571428571432</v>
      </c>
      <c r="Y136" s="106">
        <f t="shared" ref="Y136" si="130">((1*I136)+(2*J136)+(3*K136)+(4*M136)+(5*N136)+(6*O136)+(7*Q136)+(8*R136)+(9*S136)+(10*U136)+(11*V136)+(12*W136))/G136</f>
        <v>5.8571428571428568</v>
      </c>
      <c r="Z136" s="107">
        <f t="shared" ref="Z136" si="131">T136+X136</f>
        <v>42.857142857142861</v>
      </c>
    </row>
    <row r="137" spans="2:26" x14ac:dyDescent="0.25">
      <c r="B137" s="5"/>
      <c r="C137" s="6"/>
      <c r="D137" s="48"/>
      <c r="E137" s="5"/>
      <c r="F137" s="5"/>
      <c r="G137" s="103"/>
      <c r="H137" s="6"/>
      <c r="I137" s="8"/>
      <c r="J137" s="8"/>
      <c r="K137" s="8"/>
      <c r="L137" s="53"/>
      <c r="M137" s="8"/>
      <c r="N137" s="8"/>
      <c r="O137" s="8"/>
      <c r="P137" s="53"/>
      <c r="Q137" s="8"/>
      <c r="R137" s="8"/>
      <c r="S137" s="8"/>
      <c r="T137" s="53"/>
      <c r="U137" s="11"/>
      <c r="V137" s="11"/>
      <c r="W137" s="11"/>
      <c r="X137" s="55"/>
      <c r="Y137" s="55"/>
      <c r="Z137" s="56"/>
    </row>
    <row r="138" spans="2:26" x14ac:dyDescent="0.25">
      <c r="B138" s="5"/>
      <c r="C138" s="6"/>
      <c r="D138" s="98" t="s">
        <v>101</v>
      </c>
      <c r="E138" s="5"/>
      <c r="F138" s="5"/>
      <c r="G138" s="198"/>
      <c r="H138" s="104" t="s">
        <v>26</v>
      </c>
      <c r="I138" s="8"/>
      <c r="J138" s="8"/>
      <c r="K138" s="8"/>
      <c r="L138" s="53"/>
      <c r="M138" s="8"/>
      <c r="N138" s="8"/>
      <c r="O138" s="8"/>
      <c r="P138" s="53"/>
      <c r="Q138" s="8"/>
      <c r="R138" s="8"/>
      <c r="S138" s="8"/>
      <c r="T138" s="53"/>
      <c r="U138" s="11"/>
      <c r="V138" s="11"/>
      <c r="W138" s="11"/>
      <c r="X138" s="55"/>
      <c r="Y138" s="106">
        <f>AVERAGE(Y136,Y133,Y129,Y125,Y121)</f>
        <v>6.0091908091908088</v>
      </c>
      <c r="Z138" s="106">
        <f>AVERAGE(Z136,Z133,Z129,Z125,Z121)</f>
        <v>47.452547452547456</v>
      </c>
    </row>
    <row r="139" spans="2:26" x14ac:dyDescent="0.25">
      <c r="B139" s="5"/>
      <c r="C139" s="6"/>
      <c r="D139" s="48" t="s">
        <v>19</v>
      </c>
      <c r="E139" s="5"/>
      <c r="F139" s="5"/>
      <c r="G139" s="110"/>
      <c r="H139" s="6" t="s">
        <v>26</v>
      </c>
      <c r="I139" s="8"/>
      <c r="J139" s="8"/>
      <c r="K139" s="8"/>
      <c r="L139" s="53"/>
      <c r="M139" s="8"/>
      <c r="N139" s="8"/>
      <c r="O139" s="8"/>
      <c r="P139" s="53"/>
      <c r="Q139" s="8"/>
      <c r="R139" s="8"/>
      <c r="S139" s="8"/>
      <c r="T139" s="53"/>
      <c r="U139" s="11"/>
      <c r="V139" s="11"/>
      <c r="W139" s="11"/>
      <c r="X139" s="55"/>
      <c r="Y139" s="55">
        <f>AVERAGE(Y134,Y130,Y126,Y122,Y118)</f>
        <v>6.0091558441558437</v>
      </c>
      <c r="Z139" s="55">
        <f>AVERAGE(Z134,Z130,Z126,Z122,Z118)</f>
        <v>48.04329004329005</v>
      </c>
    </row>
    <row r="140" spans="2:26" x14ac:dyDescent="0.25">
      <c r="B140" s="5"/>
      <c r="C140" s="6"/>
      <c r="D140" s="48" t="s">
        <v>145</v>
      </c>
      <c r="E140" s="5"/>
      <c r="F140" s="5"/>
      <c r="G140" s="110"/>
      <c r="H140" s="6" t="s">
        <v>26</v>
      </c>
      <c r="I140" s="8"/>
      <c r="J140" s="8"/>
      <c r="K140" s="8"/>
      <c r="L140" s="53"/>
      <c r="M140" s="8"/>
      <c r="N140" s="8"/>
      <c r="O140" s="8"/>
      <c r="P140" s="53"/>
      <c r="Q140" s="8"/>
      <c r="R140" s="8"/>
      <c r="S140" s="8"/>
      <c r="T140" s="53"/>
      <c r="U140" s="11"/>
      <c r="V140" s="11"/>
      <c r="W140" s="11"/>
      <c r="X140" s="55"/>
      <c r="Y140" s="55">
        <f>AVERAGE(Y131,Y127,Y123,Y119,Y117)</f>
        <v>6.1090476190476197</v>
      </c>
      <c r="Z140" s="55">
        <f>AVERAGE(Z131,Z127,Z123,Z119,Z117)</f>
        <v>50.238095238095241</v>
      </c>
    </row>
    <row r="141" spans="2:26" x14ac:dyDescent="0.25">
      <c r="B141" s="5"/>
      <c r="C141" s="51"/>
      <c r="D141" s="51"/>
      <c r="E141" s="51"/>
      <c r="F141" s="52"/>
      <c r="G141" s="48"/>
      <c r="H141" s="52"/>
      <c r="I141" s="13"/>
      <c r="J141" s="13"/>
      <c r="K141" s="13"/>
      <c r="L141" s="53"/>
      <c r="M141" s="13"/>
      <c r="N141" s="13"/>
      <c r="O141" s="13"/>
      <c r="P141" s="53"/>
      <c r="Q141" s="13"/>
      <c r="R141" s="13"/>
      <c r="S141" s="13"/>
      <c r="T141" s="53"/>
      <c r="U141" s="13"/>
      <c r="V141" s="13"/>
      <c r="W141" s="13"/>
      <c r="X141" s="55"/>
      <c r="Y141" s="108">
        <f>Y140-Y139</f>
        <v>9.9891774891776031E-2</v>
      </c>
      <c r="Z141" s="108">
        <f>Z140-Z139</f>
        <v>2.1948051948051912</v>
      </c>
    </row>
    <row r="142" spans="2:26" x14ac:dyDescent="0.25">
      <c r="B142" s="5"/>
      <c r="C142" s="6" t="s">
        <v>59</v>
      </c>
      <c r="D142" s="70" t="s">
        <v>145</v>
      </c>
      <c r="E142" s="255">
        <v>7</v>
      </c>
      <c r="F142" s="256">
        <v>14</v>
      </c>
      <c r="G142" s="67">
        <f t="shared" si="0"/>
        <v>14</v>
      </c>
      <c r="H142" s="6" t="s">
        <v>27</v>
      </c>
      <c r="I142" s="13"/>
      <c r="J142" s="272">
        <v>1</v>
      </c>
      <c r="K142" s="272">
        <v>1</v>
      </c>
      <c r="L142" s="274">
        <f t="shared" si="1"/>
        <v>14.285714285714286</v>
      </c>
      <c r="M142" s="272">
        <v>3</v>
      </c>
      <c r="N142" s="272">
        <v>2</v>
      </c>
      <c r="O142" s="272">
        <v>1</v>
      </c>
      <c r="P142" s="274">
        <f t="shared" si="2"/>
        <v>42.857142857142854</v>
      </c>
      <c r="Q142" s="272">
        <v>3</v>
      </c>
      <c r="R142" s="272">
        <v>2</v>
      </c>
      <c r="S142" s="272">
        <v>1</v>
      </c>
      <c r="T142" s="53">
        <f t="shared" si="3"/>
        <v>42.857142857142854</v>
      </c>
      <c r="U142" s="13"/>
      <c r="V142" s="13"/>
      <c r="W142" s="13"/>
      <c r="X142" s="55">
        <f t="shared" si="4"/>
        <v>0</v>
      </c>
      <c r="Y142" s="55">
        <f t="shared" si="5"/>
        <v>5.6428571428571432</v>
      </c>
      <c r="Z142" s="56">
        <f t="shared" si="6"/>
        <v>42.857142857142854</v>
      </c>
    </row>
    <row r="143" spans="2:26" x14ac:dyDescent="0.25">
      <c r="B143" s="5">
        <v>1</v>
      </c>
      <c r="C143" s="6" t="s">
        <v>59</v>
      </c>
      <c r="D143" s="48" t="s">
        <v>19</v>
      </c>
      <c r="E143" s="5">
        <v>7</v>
      </c>
      <c r="F143" s="5">
        <v>10</v>
      </c>
      <c r="G143" s="4">
        <f t="shared" si="0"/>
        <v>10</v>
      </c>
      <c r="H143" s="6" t="s">
        <v>27</v>
      </c>
      <c r="I143" s="8"/>
      <c r="J143" s="8">
        <v>2</v>
      </c>
      <c r="K143" s="8">
        <v>3</v>
      </c>
      <c r="L143" s="53">
        <f t="shared" si="1"/>
        <v>50</v>
      </c>
      <c r="M143" s="8">
        <v>1</v>
      </c>
      <c r="N143" s="8"/>
      <c r="O143" s="8">
        <v>2</v>
      </c>
      <c r="P143" s="53">
        <f t="shared" si="2"/>
        <v>30</v>
      </c>
      <c r="Q143" s="8">
        <v>1</v>
      </c>
      <c r="R143" s="8"/>
      <c r="S143" s="8"/>
      <c r="T143" s="53">
        <f t="shared" si="3"/>
        <v>10</v>
      </c>
      <c r="U143" s="8">
        <v>1</v>
      </c>
      <c r="V143" s="8"/>
      <c r="W143" s="8"/>
      <c r="X143" s="55">
        <f t="shared" si="4"/>
        <v>10</v>
      </c>
      <c r="Y143" s="55">
        <f t="shared" si="5"/>
        <v>4.5999999999999996</v>
      </c>
      <c r="Z143" s="56">
        <f t="shared" si="6"/>
        <v>20</v>
      </c>
    </row>
    <row r="144" spans="2:26" x14ac:dyDescent="0.25">
      <c r="B144" s="5"/>
      <c r="C144" s="6" t="s">
        <v>59</v>
      </c>
      <c r="D144" s="48" t="s">
        <v>145</v>
      </c>
      <c r="E144" s="5">
        <v>8</v>
      </c>
      <c r="F144" s="5">
        <v>10</v>
      </c>
      <c r="G144" s="67">
        <f t="shared" si="0"/>
        <v>10</v>
      </c>
      <c r="H144" s="6" t="s">
        <v>27</v>
      </c>
      <c r="I144" s="8"/>
      <c r="J144" s="8">
        <v>3</v>
      </c>
      <c r="K144" s="8">
        <v>2</v>
      </c>
      <c r="L144" s="53">
        <f t="shared" si="1"/>
        <v>50</v>
      </c>
      <c r="M144" s="8">
        <v>2</v>
      </c>
      <c r="N144" s="8"/>
      <c r="O144" s="8">
        <v>1</v>
      </c>
      <c r="P144" s="53">
        <f t="shared" si="2"/>
        <v>30</v>
      </c>
      <c r="Q144" s="8">
        <v>1</v>
      </c>
      <c r="R144" s="8"/>
      <c r="S144" s="8"/>
      <c r="T144" s="53">
        <f t="shared" si="3"/>
        <v>10</v>
      </c>
      <c r="U144" s="8">
        <v>1</v>
      </c>
      <c r="V144" s="8"/>
      <c r="W144" s="8"/>
      <c r="X144" s="55">
        <f t="shared" si="4"/>
        <v>10</v>
      </c>
      <c r="Y144" s="55">
        <f t="shared" si="5"/>
        <v>4.3</v>
      </c>
      <c r="Z144" s="56">
        <f t="shared" si="6"/>
        <v>20</v>
      </c>
    </row>
    <row r="145" spans="2:26" x14ac:dyDescent="0.25">
      <c r="B145" s="5"/>
      <c r="C145" s="6"/>
      <c r="D145" s="48"/>
      <c r="E145" s="5"/>
      <c r="F145" s="5"/>
      <c r="G145" s="67"/>
      <c r="H145" s="6"/>
      <c r="I145" s="8"/>
      <c r="J145" s="8"/>
      <c r="K145" s="8"/>
      <c r="L145" s="53"/>
      <c r="M145" s="8"/>
      <c r="N145" s="8"/>
      <c r="O145" s="8"/>
      <c r="P145" s="53"/>
      <c r="Q145" s="8"/>
      <c r="R145" s="8"/>
      <c r="S145" s="8"/>
      <c r="T145" s="53"/>
      <c r="U145" s="8"/>
      <c r="V145" s="8"/>
      <c r="W145" s="8"/>
      <c r="X145" s="55"/>
      <c r="Y145" s="108">
        <f>Y144-Y143</f>
        <v>-0.29999999999999982</v>
      </c>
      <c r="Z145" s="108">
        <f>Z144-Z143</f>
        <v>0</v>
      </c>
    </row>
    <row r="146" spans="2:26" x14ac:dyDescent="0.25">
      <c r="B146" s="5">
        <v>2</v>
      </c>
      <c r="C146" s="125" t="s">
        <v>59</v>
      </c>
      <c r="D146" s="98" t="s">
        <v>101</v>
      </c>
      <c r="E146" s="153">
        <v>7</v>
      </c>
      <c r="F146" s="153">
        <v>11</v>
      </c>
      <c r="G146" s="67">
        <f t="shared" si="0"/>
        <v>11</v>
      </c>
      <c r="H146" s="104" t="s">
        <v>27</v>
      </c>
      <c r="I146" s="155"/>
      <c r="J146" s="155"/>
      <c r="K146" s="155"/>
      <c r="L146" s="129">
        <f>SUM(I146:K146)*100/G146</f>
        <v>0</v>
      </c>
      <c r="M146" s="155"/>
      <c r="N146" s="155"/>
      <c r="O146" s="155">
        <v>1</v>
      </c>
      <c r="P146" s="129">
        <f>SUM(M146:O146)*100/G146</f>
        <v>9.0909090909090917</v>
      </c>
      <c r="Q146" s="155">
        <v>4</v>
      </c>
      <c r="R146" s="155">
        <v>3</v>
      </c>
      <c r="S146" s="155">
        <v>2</v>
      </c>
      <c r="T146" s="129">
        <f>SUM(Q146:S146)*100/G146</f>
        <v>81.818181818181813</v>
      </c>
      <c r="U146" s="155">
        <v>1</v>
      </c>
      <c r="V146" s="155"/>
      <c r="W146" s="155"/>
      <c r="X146" s="158">
        <f t="shared" ref="X146" si="132">SUM(U146:W146)*100/G146</f>
        <v>9.0909090909090917</v>
      </c>
      <c r="Y146" s="106">
        <f t="shared" si="5"/>
        <v>7.8181818181818183</v>
      </c>
      <c r="Z146" s="107">
        <f t="shared" si="6"/>
        <v>90.909090909090907</v>
      </c>
    </row>
    <row r="147" spans="2:26" x14ac:dyDescent="0.25">
      <c r="B147" s="5"/>
      <c r="C147" s="6" t="s">
        <v>59</v>
      </c>
      <c r="D147" s="48" t="s">
        <v>19</v>
      </c>
      <c r="E147" s="5">
        <v>8</v>
      </c>
      <c r="F147" s="5">
        <v>12</v>
      </c>
      <c r="G147" s="4">
        <f t="shared" si="0"/>
        <v>12</v>
      </c>
      <c r="H147" s="6" t="s">
        <v>27</v>
      </c>
      <c r="I147" s="8"/>
      <c r="J147" s="8"/>
      <c r="K147" s="8"/>
      <c r="L147" s="53">
        <f t="shared" si="1"/>
        <v>0</v>
      </c>
      <c r="M147" s="8">
        <v>1</v>
      </c>
      <c r="N147" s="8">
        <v>1</v>
      </c>
      <c r="O147" s="8">
        <v>4</v>
      </c>
      <c r="P147" s="53">
        <f t="shared" si="2"/>
        <v>50</v>
      </c>
      <c r="Q147" s="8">
        <v>2</v>
      </c>
      <c r="R147" s="8">
        <v>1</v>
      </c>
      <c r="S147" s="8">
        <v>3</v>
      </c>
      <c r="T147" s="184">
        <f t="shared" ref="T147:T161" si="133">SUM(Q147:S147)*100/G147</f>
        <v>50</v>
      </c>
      <c r="U147" s="8"/>
      <c r="V147" s="8"/>
      <c r="W147" s="8"/>
      <c r="X147" s="55">
        <f t="shared" si="4"/>
        <v>0</v>
      </c>
      <c r="Y147" s="55">
        <f t="shared" si="5"/>
        <v>6.833333333333333</v>
      </c>
      <c r="Z147" s="56">
        <f t="shared" si="6"/>
        <v>50</v>
      </c>
    </row>
    <row r="148" spans="2:26" x14ac:dyDescent="0.25">
      <c r="B148" s="5"/>
      <c r="C148" s="6" t="s">
        <v>59</v>
      </c>
      <c r="D148" s="48" t="s">
        <v>145</v>
      </c>
      <c r="E148" s="5">
        <v>9</v>
      </c>
      <c r="F148" s="5">
        <v>12</v>
      </c>
      <c r="G148" s="67">
        <f t="shared" si="0"/>
        <v>12</v>
      </c>
      <c r="H148" s="6" t="s">
        <v>27</v>
      </c>
      <c r="I148" s="8"/>
      <c r="J148" s="8"/>
      <c r="K148" s="8"/>
      <c r="L148" s="53">
        <f t="shared" si="1"/>
        <v>0</v>
      </c>
      <c r="M148" s="8">
        <v>1</v>
      </c>
      <c r="N148" s="8">
        <v>2</v>
      </c>
      <c r="O148" s="8">
        <v>2</v>
      </c>
      <c r="P148" s="53">
        <f t="shared" si="2"/>
        <v>41.666666666666664</v>
      </c>
      <c r="Q148" s="8">
        <v>1</v>
      </c>
      <c r="R148" s="8">
        <v>4</v>
      </c>
      <c r="S148" s="8">
        <v>1</v>
      </c>
      <c r="T148" s="184">
        <f t="shared" si="133"/>
        <v>50</v>
      </c>
      <c r="U148" s="8">
        <v>1</v>
      </c>
      <c r="V148" s="8"/>
      <c r="W148" s="8"/>
      <c r="X148" s="55">
        <f t="shared" si="4"/>
        <v>8.3333333333333339</v>
      </c>
      <c r="Y148" s="55">
        <f t="shared" si="5"/>
        <v>7</v>
      </c>
      <c r="Z148" s="56">
        <f t="shared" si="6"/>
        <v>58.333333333333336</v>
      </c>
    </row>
    <row r="149" spans="2:26" x14ac:dyDescent="0.25">
      <c r="B149" s="5"/>
      <c r="C149" s="6"/>
      <c r="D149" s="48"/>
      <c r="E149" s="5"/>
      <c r="F149" s="5"/>
      <c r="G149" s="110"/>
      <c r="H149" s="6"/>
      <c r="I149" s="8"/>
      <c r="J149" s="8"/>
      <c r="K149" s="8"/>
      <c r="L149" s="53"/>
      <c r="M149" s="8"/>
      <c r="N149" s="8"/>
      <c r="O149" s="8"/>
      <c r="P149" s="53"/>
      <c r="Q149" s="8"/>
      <c r="R149" s="8"/>
      <c r="S149" s="8"/>
      <c r="T149" s="184"/>
      <c r="U149" s="8"/>
      <c r="V149" s="8"/>
      <c r="W149" s="8"/>
      <c r="X149" s="55"/>
      <c r="Y149" s="108">
        <f>Y148-Y147</f>
        <v>0.16666666666666696</v>
      </c>
      <c r="Z149" s="108">
        <f>Z148-Z147</f>
        <v>8.3333333333333357</v>
      </c>
    </row>
    <row r="150" spans="2:26" x14ac:dyDescent="0.25">
      <c r="B150" s="5">
        <v>3</v>
      </c>
      <c r="C150" s="125" t="s">
        <v>59</v>
      </c>
      <c r="D150" s="98" t="s">
        <v>101</v>
      </c>
      <c r="E150" s="153">
        <v>8</v>
      </c>
      <c r="F150" s="153">
        <v>11</v>
      </c>
      <c r="G150" s="67">
        <f t="shared" si="0"/>
        <v>11</v>
      </c>
      <c r="H150" s="104" t="s">
        <v>27</v>
      </c>
      <c r="I150" s="155"/>
      <c r="J150" s="155"/>
      <c r="K150" s="155"/>
      <c r="L150" s="129">
        <f>SUM(I150:K150)*100/G150</f>
        <v>0</v>
      </c>
      <c r="M150" s="155">
        <v>2</v>
      </c>
      <c r="N150" s="155">
        <v>3</v>
      </c>
      <c r="O150" s="155">
        <v>3</v>
      </c>
      <c r="P150" s="129">
        <f>SUM(M150:O150)*100/G150</f>
        <v>72.727272727272734</v>
      </c>
      <c r="Q150" s="155"/>
      <c r="R150" s="155"/>
      <c r="S150" s="155">
        <v>2</v>
      </c>
      <c r="T150" s="129">
        <f t="shared" si="133"/>
        <v>18.181818181818183</v>
      </c>
      <c r="U150" s="155">
        <v>1</v>
      </c>
      <c r="V150" s="155"/>
      <c r="W150" s="155"/>
      <c r="X150" s="158">
        <f t="shared" ref="X150" si="134">SUM(U150:W150)*100/G150</f>
        <v>9.0909090909090917</v>
      </c>
      <c r="Y150" s="106">
        <f t="shared" ref="Y150" si="135">((1*I150)+(2*J150)+(3*K150)+(4*M150)+(5*N150)+(6*O150)+(7*Q150)+(8*R150)+(9*S150)+(10*U150)+(11*V150)+(12*W150))/G150</f>
        <v>6.2727272727272725</v>
      </c>
      <c r="Z150" s="107">
        <f t="shared" ref="Z150" si="136">T150+X150</f>
        <v>27.272727272727273</v>
      </c>
    </row>
    <row r="151" spans="2:26" x14ac:dyDescent="0.25">
      <c r="B151" s="5"/>
      <c r="C151" s="6" t="s">
        <v>59</v>
      </c>
      <c r="D151" s="48" t="s">
        <v>19</v>
      </c>
      <c r="E151" s="5">
        <v>9</v>
      </c>
      <c r="F151" s="5">
        <v>11</v>
      </c>
      <c r="G151" s="4">
        <f t="shared" si="0"/>
        <v>11</v>
      </c>
      <c r="H151" s="6" t="s">
        <v>27</v>
      </c>
      <c r="I151" s="8"/>
      <c r="J151" s="8">
        <v>1</v>
      </c>
      <c r="K151" s="8">
        <v>1</v>
      </c>
      <c r="L151" s="53">
        <f t="shared" si="1"/>
        <v>18.181818181818183</v>
      </c>
      <c r="M151" s="8">
        <v>1</v>
      </c>
      <c r="N151" s="8">
        <v>2</v>
      </c>
      <c r="O151" s="8">
        <v>2</v>
      </c>
      <c r="P151" s="53">
        <f t="shared" si="2"/>
        <v>45.454545454545453</v>
      </c>
      <c r="Q151" s="8">
        <v>1</v>
      </c>
      <c r="R151" s="8"/>
      <c r="S151" s="8">
        <v>1</v>
      </c>
      <c r="T151" s="184">
        <f t="shared" si="133"/>
        <v>18.181818181818183</v>
      </c>
      <c r="U151" s="8">
        <v>2</v>
      </c>
      <c r="V151" s="8"/>
      <c r="W151" s="8"/>
      <c r="X151" s="55">
        <f t="shared" si="4"/>
        <v>18.181818181818183</v>
      </c>
      <c r="Y151" s="55">
        <f t="shared" si="5"/>
        <v>6.0909090909090908</v>
      </c>
      <c r="Z151" s="56">
        <f t="shared" si="6"/>
        <v>36.363636363636367</v>
      </c>
    </row>
    <row r="152" spans="2:26" x14ac:dyDescent="0.25">
      <c r="B152" s="5"/>
      <c r="C152" s="6" t="s">
        <v>59</v>
      </c>
      <c r="D152" s="48" t="s">
        <v>145</v>
      </c>
      <c r="E152" s="5">
        <v>10</v>
      </c>
      <c r="F152" s="5">
        <v>10</v>
      </c>
      <c r="G152" s="67">
        <f t="shared" si="0"/>
        <v>10</v>
      </c>
      <c r="H152" s="6" t="s">
        <v>27</v>
      </c>
      <c r="I152" s="8"/>
      <c r="J152" s="8"/>
      <c r="K152" s="8">
        <v>1</v>
      </c>
      <c r="L152" s="53">
        <f t="shared" si="1"/>
        <v>10</v>
      </c>
      <c r="M152" s="8">
        <v>3</v>
      </c>
      <c r="N152" s="8"/>
      <c r="O152" s="8">
        <v>2</v>
      </c>
      <c r="P152" s="53">
        <f t="shared" si="2"/>
        <v>50</v>
      </c>
      <c r="Q152" s="8">
        <v>1</v>
      </c>
      <c r="R152" s="8"/>
      <c r="S152" s="8">
        <v>1</v>
      </c>
      <c r="T152" s="184">
        <f t="shared" si="133"/>
        <v>20</v>
      </c>
      <c r="U152" s="8">
        <v>2</v>
      </c>
      <c r="V152" s="8"/>
      <c r="W152" s="8"/>
      <c r="X152" s="55">
        <f t="shared" si="4"/>
        <v>20</v>
      </c>
      <c r="Y152" s="55">
        <f t="shared" si="5"/>
        <v>6.3</v>
      </c>
      <c r="Z152" s="56">
        <f t="shared" si="6"/>
        <v>40</v>
      </c>
    </row>
    <row r="153" spans="2:26" x14ac:dyDescent="0.25">
      <c r="B153" s="5"/>
      <c r="C153" s="6"/>
      <c r="D153" s="48"/>
      <c r="E153" s="5"/>
      <c r="F153" s="5"/>
      <c r="G153" s="110"/>
      <c r="H153" s="6"/>
      <c r="I153" s="8"/>
      <c r="J153" s="8"/>
      <c r="K153" s="8"/>
      <c r="L153" s="53"/>
      <c r="M153" s="8"/>
      <c r="N153" s="8"/>
      <c r="O153" s="8"/>
      <c r="P153" s="53"/>
      <c r="Q153" s="8"/>
      <c r="R153" s="8"/>
      <c r="S153" s="8"/>
      <c r="T153" s="184"/>
      <c r="U153" s="8"/>
      <c r="V153" s="8"/>
      <c r="W153" s="8"/>
      <c r="X153" s="55"/>
      <c r="Y153" s="108">
        <f>Y152-Y151</f>
        <v>0.20909090909090899</v>
      </c>
      <c r="Z153" s="108">
        <f>Z152-Z151</f>
        <v>3.6363636363636331</v>
      </c>
    </row>
    <row r="154" spans="2:26" x14ac:dyDescent="0.25">
      <c r="B154" s="5">
        <v>4</v>
      </c>
      <c r="C154" s="125" t="s">
        <v>59</v>
      </c>
      <c r="D154" s="98" t="s">
        <v>101</v>
      </c>
      <c r="E154" s="153">
        <v>9</v>
      </c>
      <c r="F154" s="153">
        <v>13</v>
      </c>
      <c r="G154" s="67">
        <f t="shared" si="0"/>
        <v>13</v>
      </c>
      <c r="H154" s="104" t="s">
        <v>27</v>
      </c>
      <c r="I154" s="155">
        <v>2</v>
      </c>
      <c r="J154" s="155">
        <v>3</v>
      </c>
      <c r="K154" s="155">
        <v>3</v>
      </c>
      <c r="L154" s="129">
        <f>SUM(I154:K154)*100/G154</f>
        <v>61.53846153846154</v>
      </c>
      <c r="M154" s="155"/>
      <c r="N154" s="155"/>
      <c r="O154" s="155">
        <v>2</v>
      </c>
      <c r="P154" s="129">
        <f>SUM(M154:O154)*100/G154</f>
        <v>15.384615384615385</v>
      </c>
      <c r="Q154" s="155"/>
      <c r="R154" s="155">
        <v>2</v>
      </c>
      <c r="S154" s="155"/>
      <c r="T154" s="129">
        <f t="shared" si="133"/>
        <v>15.384615384615385</v>
      </c>
      <c r="U154" s="155">
        <v>1</v>
      </c>
      <c r="V154" s="155"/>
      <c r="W154" s="155"/>
      <c r="X154" s="158">
        <f t="shared" ref="X154" si="137">SUM(U154:W154)*100/G154</f>
        <v>7.6923076923076925</v>
      </c>
      <c r="Y154" s="106">
        <f t="shared" ref="Y154" si="138">((1*I154)+(2*J154)+(3*K154)+(4*M154)+(5*N154)+(6*O154)+(7*Q154)+(8*R154)+(9*S154)+(10*U154)+(11*V154)+(12*W154))/G154</f>
        <v>4.2307692307692308</v>
      </c>
      <c r="Z154" s="107">
        <f t="shared" ref="Z154" si="139">T154+X154</f>
        <v>23.076923076923077</v>
      </c>
    </row>
    <row r="155" spans="2:26" x14ac:dyDescent="0.25">
      <c r="B155" s="5"/>
      <c r="C155" s="6" t="s">
        <v>59</v>
      </c>
      <c r="D155" s="48" t="s">
        <v>19</v>
      </c>
      <c r="E155" s="5">
        <v>10</v>
      </c>
      <c r="F155" s="5">
        <v>8</v>
      </c>
      <c r="G155" s="4">
        <f t="shared" si="0"/>
        <v>8</v>
      </c>
      <c r="H155" s="6" t="s">
        <v>27</v>
      </c>
      <c r="I155" s="8"/>
      <c r="J155" s="8">
        <v>4</v>
      </c>
      <c r="K155" s="8">
        <v>1</v>
      </c>
      <c r="L155" s="53">
        <f t="shared" si="1"/>
        <v>62.5</v>
      </c>
      <c r="M155" s="8"/>
      <c r="N155" s="8">
        <v>1</v>
      </c>
      <c r="O155" s="8"/>
      <c r="P155" s="53">
        <f t="shared" si="2"/>
        <v>12.5</v>
      </c>
      <c r="Q155" s="8"/>
      <c r="R155" s="8">
        <v>1</v>
      </c>
      <c r="S155" s="8">
        <v>1</v>
      </c>
      <c r="T155" s="184">
        <f t="shared" si="133"/>
        <v>25</v>
      </c>
      <c r="U155" s="8"/>
      <c r="V155" s="8"/>
      <c r="W155" s="8"/>
      <c r="X155" s="55">
        <f t="shared" si="4"/>
        <v>0</v>
      </c>
      <c r="Y155" s="55">
        <f t="shared" si="5"/>
        <v>4.125</v>
      </c>
      <c r="Z155" s="56">
        <f t="shared" si="6"/>
        <v>25</v>
      </c>
    </row>
    <row r="156" spans="2:26" x14ac:dyDescent="0.25">
      <c r="B156" s="5"/>
      <c r="C156" s="6" t="s">
        <v>59</v>
      </c>
      <c r="D156" s="48" t="s">
        <v>145</v>
      </c>
      <c r="E156" s="5">
        <v>11</v>
      </c>
      <c r="F156" s="5">
        <v>7</v>
      </c>
      <c r="G156" s="67">
        <f t="shared" si="0"/>
        <v>7</v>
      </c>
      <c r="H156" s="6" t="s">
        <v>27</v>
      </c>
      <c r="I156" s="8"/>
      <c r="J156" s="8">
        <v>3</v>
      </c>
      <c r="K156" s="8">
        <v>2</v>
      </c>
      <c r="L156" s="53">
        <f t="shared" si="1"/>
        <v>71.428571428571431</v>
      </c>
      <c r="M156" s="8"/>
      <c r="N156" s="8"/>
      <c r="O156" s="8"/>
      <c r="P156" s="53">
        <f t="shared" si="2"/>
        <v>0</v>
      </c>
      <c r="Q156" s="8"/>
      <c r="R156" s="8">
        <v>2</v>
      </c>
      <c r="S156" s="8"/>
      <c r="T156" s="184">
        <f t="shared" si="133"/>
        <v>28.571428571428573</v>
      </c>
      <c r="U156" s="8"/>
      <c r="V156" s="8"/>
      <c r="W156" s="8"/>
      <c r="X156" s="55">
        <f t="shared" si="4"/>
        <v>0</v>
      </c>
      <c r="Y156" s="55">
        <f t="shared" si="5"/>
        <v>4</v>
      </c>
      <c r="Z156" s="56">
        <f t="shared" si="6"/>
        <v>28.571428571428573</v>
      </c>
    </row>
    <row r="157" spans="2:26" x14ac:dyDescent="0.25">
      <c r="B157" s="5"/>
      <c r="C157" s="6"/>
      <c r="D157" s="48"/>
      <c r="E157" s="5"/>
      <c r="F157" s="5"/>
      <c r="G157" s="110"/>
      <c r="H157" s="6"/>
      <c r="I157" s="8"/>
      <c r="J157" s="8"/>
      <c r="K157" s="8"/>
      <c r="L157" s="53"/>
      <c r="M157" s="8"/>
      <c r="N157" s="8"/>
      <c r="O157" s="8"/>
      <c r="P157" s="53"/>
      <c r="Q157" s="8"/>
      <c r="R157" s="8"/>
      <c r="S157" s="8"/>
      <c r="T157" s="184"/>
      <c r="U157" s="8"/>
      <c r="V157" s="8"/>
      <c r="W157" s="8"/>
      <c r="X157" s="55"/>
      <c r="Y157" s="108">
        <f>Y156-Y155</f>
        <v>-0.125</v>
      </c>
      <c r="Z157" s="108">
        <f>Z156-Z155</f>
        <v>3.571428571428573</v>
      </c>
    </row>
    <row r="158" spans="2:26" x14ac:dyDescent="0.25">
      <c r="B158" s="5"/>
      <c r="C158" s="125" t="s">
        <v>59</v>
      </c>
      <c r="D158" s="98" t="s">
        <v>101</v>
      </c>
      <c r="E158" s="153">
        <v>10</v>
      </c>
      <c r="F158" s="153">
        <v>14</v>
      </c>
      <c r="G158" s="67">
        <f t="shared" si="0"/>
        <v>14</v>
      </c>
      <c r="H158" s="104" t="s">
        <v>27</v>
      </c>
      <c r="I158" s="155"/>
      <c r="J158" s="155">
        <v>2</v>
      </c>
      <c r="K158" s="155">
        <v>2</v>
      </c>
      <c r="L158" s="129">
        <f>SUM(I158:K158)*100/G158</f>
        <v>28.571428571428573</v>
      </c>
      <c r="M158" s="155">
        <v>2</v>
      </c>
      <c r="N158" s="155">
        <v>4</v>
      </c>
      <c r="O158" s="155">
        <v>2</v>
      </c>
      <c r="P158" s="129">
        <f>SUM(M158:O158)*100/G158</f>
        <v>57.142857142857146</v>
      </c>
      <c r="Q158" s="155"/>
      <c r="R158" s="155">
        <v>1</v>
      </c>
      <c r="S158" s="155">
        <v>1</v>
      </c>
      <c r="T158" s="129">
        <f t="shared" si="133"/>
        <v>14.285714285714286</v>
      </c>
      <c r="U158" s="155"/>
      <c r="V158" s="155"/>
      <c r="W158" s="155"/>
      <c r="X158" s="158">
        <f t="shared" ref="X158" si="140">SUM(U158:W158)*100/G158</f>
        <v>0</v>
      </c>
      <c r="Y158" s="106">
        <f t="shared" ref="Y158" si="141">((1*I158)+(2*J158)+(3*K158)+(4*M158)+(5*N158)+(6*O158)+(7*Q158)+(8*R158)+(9*S158)+(10*U158)+(11*V158)+(12*W158))/G158</f>
        <v>4.7857142857142856</v>
      </c>
      <c r="Z158" s="107">
        <f t="shared" ref="Z158" si="142">T158+X158</f>
        <v>14.285714285714286</v>
      </c>
    </row>
    <row r="159" spans="2:26" x14ac:dyDescent="0.25">
      <c r="B159" s="5">
        <v>5</v>
      </c>
      <c r="C159" s="6" t="s">
        <v>59</v>
      </c>
      <c r="D159" s="48" t="s">
        <v>19</v>
      </c>
      <c r="E159" s="5">
        <v>11</v>
      </c>
      <c r="F159" s="5">
        <v>12</v>
      </c>
      <c r="G159" s="4">
        <f t="shared" si="0"/>
        <v>12</v>
      </c>
      <c r="H159" s="6" t="s">
        <v>27</v>
      </c>
      <c r="I159" s="8"/>
      <c r="J159" s="8"/>
      <c r="K159" s="8">
        <v>1</v>
      </c>
      <c r="L159" s="53">
        <f t="shared" si="1"/>
        <v>8.3333333333333339</v>
      </c>
      <c r="M159" s="8">
        <v>3</v>
      </c>
      <c r="N159" s="8">
        <v>3</v>
      </c>
      <c r="O159" s="8"/>
      <c r="P159" s="53">
        <f t="shared" si="2"/>
        <v>50</v>
      </c>
      <c r="Q159" s="8">
        <v>1</v>
      </c>
      <c r="R159" s="8">
        <v>1</v>
      </c>
      <c r="S159" s="8">
        <v>3</v>
      </c>
      <c r="T159" s="184">
        <f t="shared" si="133"/>
        <v>41.666666666666664</v>
      </c>
      <c r="U159" s="8"/>
      <c r="V159" s="8"/>
      <c r="W159" s="8"/>
      <c r="X159" s="55">
        <f t="shared" si="4"/>
        <v>0</v>
      </c>
      <c r="Y159" s="55">
        <f t="shared" si="5"/>
        <v>6</v>
      </c>
      <c r="Z159" s="56">
        <f t="shared" si="6"/>
        <v>41.666666666666664</v>
      </c>
    </row>
    <row r="160" spans="2:26" x14ac:dyDescent="0.25">
      <c r="B160" s="5"/>
      <c r="C160" s="6"/>
      <c r="D160" s="48"/>
      <c r="E160" s="5"/>
      <c r="F160" s="5"/>
      <c r="G160" s="110"/>
      <c r="H160" s="6"/>
      <c r="I160" s="8"/>
      <c r="J160" s="8"/>
      <c r="K160" s="8"/>
      <c r="L160" s="53"/>
      <c r="M160" s="8"/>
      <c r="N160" s="8"/>
      <c r="O160" s="8"/>
      <c r="P160" s="53"/>
      <c r="Q160" s="8"/>
      <c r="R160" s="8"/>
      <c r="S160" s="8"/>
      <c r="T160" s="184"/>
      <c r="U160" s="8"/>
      <c r="V160" s="8"/>
      <c r="W160" s="8"/>
      <c r="X160" s="55"/>
      <c r="Y160" s="108">
        <f>Y159-Y158</f>
        <v>1.2142857142857144</v>
      </c>
      <c r="Z160" s="108">
        <f>Z159-Z158</f>
        <v>27.38095238095238</v>
      </c>
    </row>
    <row r="161" spans="2:29" x14ac:dyDescent="0.25">
      <c r="B161" s="5">
        <v>6</v>
      </c>
      <c r="C161" s="125" t="s">
        <v>59</v>
      </c>
      <c r="D161" s="98" t="s">
        <v>101</v>
      </c>
      <c r="E161" s="153">
        <v>11</v>
      </c>
      <c r="F161" s="153">
        <v>13</v>
      </c>
      <c r="G161" s="67">
        <f t="shared" si="0"/>
        <v>13</v>
      </c>
      <c r="H161" s="104" t="s">
        <v>27</v>
      </c>
      <c r="I161" s="155"/>
      <c r="J161" s="155">
        <v>1</v>
      </c>
      <c r="K161" s="155"/>
      <c r="L161" s="129">
        <f>SUM(I161:K161)*100/G161</f>
        <v>7.6923076923076925</v>
      </c>
      <c r="M161" s="155"/>
      <c r="N161" s="155">
        <v>2</v>
      </c>
      <c r="O161" s="155">
        <v>3</v>
      </c>
      <c r="P161" s="129">
        <f t="shared" ref="P161" si="143">SUM(M161:O161)*100/G161</f>
        <v>38.46153846153846</v>
      </c>
      <c r="Q161" s="155">
        <v>3</v>
      </c>
      <c r="R161" s="155">
        <v>1</v>
      </c>
      <c r="S161" s="155">
        <v>1</v>
      </c>
      <c r="T161" s="129">
        <f t="shared" si="133"/>
        <v>38.46153846153846</v>
      </c>
      <c r="U161" s="155">
        <v>2</v>
      </c>
      <c r="V161" s="155"/>
      <c r="W161" s="155"/>
      <c r="X161" s="158">
        <f t="shared" ref="X161" si="144">SUM(U161:W161)*100/G161</f>
        <v>15.384615384615385</v>
      </c>
      <c r="Y161" s="106">
        <f t="shared" ref="Y161" si="145">((1*I161)+(2*J161)+(3*K161)+(4*M161)+(5*N161)+(6*O161)+(7*Q161)+(8*R161)+(9*S161)+(10*U161)+(11*V161)+(12*W161))/G161</f>
        <v>6.7692307692307692</v>
      </c>
      <c r="Z161" s="107">
        <f t="shared" ref="Z161" si="146">T161+X161</f>
        <v>53.846153846153847</v>
      </c>
    </row>
    <row r="162" spans="2:29" x14ac:dyDescent="0.25">
      <c r="B162" s="5"/>
      <c r="C162" s="6"/>
      <c r="D162" s="48"/>
      <c r="E162" s="5"/>
      <c r="F162" s="5"/>
      <c r="G162" s="110"/>
      <c r="H162" s="6"/>
      <c r="I162" s="8"/>
      <c r="J162" s="8"/>
      <c r="K162" s="8"/>
      <c r="L162" s="53"/>
      <c r="M162" s="8"/>
      <c r="N162" s="8"/>
      <c r="O162" s="8"/>
      <c r="P162" s="53"/>
      <c r="Q162" s="8"/>
      <c r="R162" s="8"/>
      <c r="S162" s="8"/>
      <c r="T162" s="53"/>
      <c r="U162" s="8"/>
      <c r="V162" s="8"/>
      <c r="W162" s="8"/>
      <c r="X162" s="55"/>
      <c r="Y162" s="55"/>
      <c r="Z162" s="56"/>
    </row>
    <row r="163" spans="2:29" x14ac:dyDescent="0.25">
      <c r="B163" s="5"/>
      <c r="C163" s="6"/>
      <c r="D163" s="98" t="s">
        <v>101</v>
      </c>
      <c r="E163" s="5"/>
      <c r="F163" s="5"/>
      <c r="G163" s="110"/>
      <c r="H163" s="104" t="s">
        <v>27</v>
      </c>
      <c r="I163" s="8"/>
      <c r="J163" s="8"/>
      <c r="K163" s="8"/>
      <c r="L163" s="53"/>
      <c r="M163" s="8"/>
      <c r="N163" s="8"/>
      <c r="O163" s="8"/>
      <c r="P163" s="53"/>
      <c r="Q163" s="8"/>
      <c r="R163" s="8"/>
      <c r="S163" s="8"/>
      <c r="T163" s="53"/>
      <c r="U163" s="8"/>
      <c r="V163" s="8"/>
      <c r="W163" s="8"/>
      <c r="X163" s="55"/>
      <c r="Y163" s="106">
        <f>AVERAGE(Y161,Y158,Y154,Y150,Y146)</f>
        <v>5.9753246753246758</v>
      </c>
      <c r="Z163" s="106">
        <f>AVERAGE(Z161,Z158,Z154,Z150,Z146)</f>
        <v>41.878121878121881</v>
      </c>
    </row>
    <row r="164" spans="2:29" x14ac:dyDescent="0.25">
      <c r="B164" s="5"/>
      <c r="C164" s="6"/>
      <c r="D164" s="48" t="s">
        <v>19</v>
      </c>
      <c r="E164" s="5"/>
      <c r="F164" s="5"/>
      <c r="G164" s="110"/>
      <c r="H164" s="6" t="s">
        <v>27</v>
      </c>
      <c r="I164" s="8"/>
      <c r="J164" s="8"/>
      <c r="K164" s="8"/>
      <c r="L164" s="53"/>
      <c r="M164" s="8"/>
      <c r="N164" s="8"/>
      <c r="O164" s="8"/>
      <c r="P164" s="53"/>
      <c r="Q164" s="8"/>
      <c r="R164" s="8"/>
      <c r="S164" s="8"/>
      <c r="T164" s="53"/>
      <c r="U164" s="8"/>
      <c r="V164" s="8"/>
      <c r="W164" s="8"/>
      <c r="X164" s="55"/>
      <c r="Y164" s="55">
        <f>AVERAGE(Y159,Y155,Y151,Y147,Y143)</f>
        <v>5.5298484848484843</v>
      </c>
      <c r="Z164" s="55">
        <f>AVERAGE(Z159,Z155,Z151,Z147,Z143)</f>
        <v>34.606060606060609</v>
      </c>
    </row>
    <row r="165" spans="2:29" x14ac:dyDescent="0.25">
      <c r="B165" s="5"/>
      <c r="C165" s="6"/>
      <c r="D165" s="48" t="s">
        <v>145</v>
      </c>
      <c r="E165" s="5"/>
      <c r="F165" s="5"/>
      <c r="G165" s="110"/>
      <c r="H165" s="6" t="s">
        <v>27</v>
      </c>
      <c r="I165" s="8"/>
      <c r="J165" s="8"/>
      <c r="K165" s="8"/>
      <c r="L165" s="53"/>
      <c r="M165" s="8"/>
      <c r="N165" s="8"/>
      <c r="O165" s="8"/>
      <c r="P165" s="53"/>
      <c r="Q165" s="8"/>
      <c r="R165" s="8"/>
      <c r="S165" s="8"/>
      <c r="T165" s="53"/>
      <c r="U165" s="8"/>
      <c r="V165" s="8"/>
      <c r="W165" s="8"/>
      <c r="X165" s="55"/>
      <c r="Y165" s="55">
        <f>AVERAGE(Y156,Y152,Y148,Y144,Y142)</f>
        <v>5.4485714285714284</v>
      </c>
      <c r="Z165" s="55">
        <f>AVERAGE(Z156,Z152,Z148,Z144,Z142)</f>
        <v>37.952380952380949</v>
      </c>
    </row>
    <row r="166" spans="2:29" x14ac:dyDescent="0.25">
      <c r="B166" s="5"/>
      <c r="C166" s="6"/>
      <c r="D166" s="51"/>
      <c r="E166" s="5"/>
      <c r="F166" s="2"/>
      <c r="G166" s="48"/>
      <c r="H166" s="52"/>
      <c r="I166" s="13"/>
      <c r="J166" s="13"/>
      <c r="K166" s="13"/>
      <c r="L166" s="53"/>
      <c r="M166" s="13"/>
      <c r="N166" s="13"/>
      <c r="O166" s="13"/>
      <c r="P166" s="53"/>
      <c r="Q166" s="13"/>
      <c r="R166" s="13"/>
      <c r="S166" s="13"/>
      <c r="T166" s="53"/>
      <c r="U166" s="13"/>
      <c r="V166" s="13"/>
      <c r="W166" s="13"/>
      <c r="X166" s="55"/>
      <c r="Y166" s="108">
        <f>Y165-Y164</f>
        <v>-8.1277056277055948E-2</v>
      </c>
      <c r="Z166" s="108">
        <f>Z165-Z164</f>
        <v>3.3463203463203399</v>
      </c>
      <c r="AC166" s="199"/>
    </row>
    <row r="167" spans="2:29" x14ac:dyDescent="0.25">
      <c r="B167" s="5"/>
      <c r="C167" s="6"/>
      <c r="D167" s="70"/>
      <c r="E167" s="5"/>
      <c r="F167" s="171"/>
      <c r="G167" s="48"/>
      <c r="H167" s="52"/>
      <c r="I167" s="13"/>
      <c r="J167" s="13"/>
      <c r="K167" s="13"/>
      <c r="L167" s="53"/>
      <c r="M167" s="13"/>
      <c r="N167" s="13"/>
      <c r="O167" s="13"/>
      <c r="P167" s="53"/>
      <c r="Q167" s="13"/>
      <c r="R167" s="13"/>
      <c r="S167" s="13"/>
      <c r="T167" s="53"/>
      <c r="U167" s="13"/>
      <c r="V167" s="13"/>
      <c r="W167" s="13"/>
      <c r="X167" s="55"/>
      <c r="Y167" s="159"/>
      <c r="Z167" s="159"/>
      <c r="AC167" s="199"/>
    </row>
    <row r="168" spans="2:29" x14ac:dyDescent="0.25">
      <c r="B168" s="5">
        <v>1</v>
      </c>
      <c r="C168" s="125" t="s">
        <v>59</v>
      </c>
      <c r="D168" s="98" t="s">
        <v>101</v>
      </c>
      <c r="E168" s="153">
        <v>11</v>
      </c>
      <c r="F168" s="153">
        <v>13</v>
      </c>
      <c r="G168" s="67">
        <f t="shared" ref="G168" si="147">I168+J168+K168+M168+N168+O168+Q168+R168+S168+U168+V168+W168</f>
        <v>13</v>
      </c>
      <c r="H168" s="104" t="s">
        <v>54</v>
      </c>
      <c r="I168" s="155"/>
      <c r="J168" s="155"/>
      <c r="K168" s="155">
        <v>1</v>
      </c>
      <c r="L168" s="129">
        <f>SUM(I168:K168)*100/G168</f>
        <v>7.6923076923076925</v>
      </c>
      <c r="M168" s="155"/>
      <c r="N168" s="155"/>
      <c r="O168" s="155"/>
      <c r="P168" s="129">
        <f t="shared" ref="P168" si="148">SUM(M168:O168)*100/G168</f>
        <v>0</v>
      </c>
      <c r="Q168" s="155">
        <v>1</v>
      </c>
      <c r="R168" s="155">
        <v>3</v>
      </c>
      <c r="S168" s="155">
        <v>3</v>
      </c>
      <c r="T168" s="129">
        <f t="shared" ref="T168" si="149">SUM(Q168:S168)*100/G168</f>
        <v>53.846153846153847</v>
      </c>
      <c r="U168" s="155">
        <v>5</v>
      </c>
      <c r="V168" s="155"/>
      <c r="W168" s="155"/>
      <c r="X168" s="158">
        <f t="shared" ref="X168" si="150">SUM(U168:W168)*100/G168</f>
        <v>38.46153846153846</v>
      </c>
      <c r="Y168" s="106">
        <f t="shared" ref="Y168" si="151">((1*I168)+(2*J168)+(3*K168)+(4*M168)+(5*N168)+(6*O168)+(7*Q168)+(8*R168)+(9*S168)+(10*U168)+(11*V168)+(12*W168))/G168</f>
        <v>8.5384615384615383</v>
      </c>
      <c r="Z168" s="107">
        <f t="shared" ref="Z168" si="152">T168+X168</f>
        <v>92.307692307692307</v>
      </c>
      <c r="AC168" s="199"/>
    </row>
    <row r="169" spans="2:29" x14ac:dyDescent="0.25">
      <c r="B169" s="5"/>
      <c r="C169" s="6" t="s">
        <v>59</v>
      </c>
      <c r="D169" s="48" t="s">
        <v>19</v>
      </c>
      <c r="E169" s="5">
        <v>11</v>
      </c>
      <c r="F169" s="5">
        <v>12</v>
      </c>
      <c r="G169" s="65">
        <f t="shared" ref="G169:G170" si="153">I169+J169+K169+M169+N169+O169+Q169+R169+S169+U169+V169+W169</f>
        <v>12</v>
      </c>
      <c r="H169" s="6" t="s">
        <v>54</v>
      </c>
      <c r="I169" s="8"/>
      <c r="J169" s="8"/>
      <c r="K169" s="8"/>
      <c r="L169" s="55">
        <f t="shared" ref="L169:L170" si="154">SUM(I169:K169)*100/F169</f>
        <v>0</v>
      </c>
      <c r="M169" s="13"/>
      <c r="N169" s="211">
        <v>2</v>
      </c>
      <c r="O169" s="211">
        <v>1</v>
      </c>
      <c r="P169" s="212">
        <f t="shared" ref="P169:P170" si="155">SUM(M169:O169)*100/F169</f>
        <v>25</v>
      </c>
      <c r="Q169" s="211"/>
      <c r="R169" s="211"/>
      <c r="S169" s="211"/>
      <c r="T169" s="212">
        <f t="shared" ref="T169:T170" si="156">SUM(Q169:S169)*100/F169</f>
        <v>0</v>
      </c>
      <c r="U169" s="211">
        <v>9</v>
      </c>
      <c r="V169" s="211"/>
      <c r="W169" s="211"/>
      <c r="X169" s="62">
        <f t="shared" ref="X169:X170" si="157">SUM(U169:W169)*100/F169</f>
        <v>75</v>
      </c>
      <c r="Y169" s="55">
        <f t="shared" si="5"/>
        <v>8.8333333333333339</v>
      </c>
      <c r="Z169" s="93">
        <f t="shared" ref="Z169:Z170" si="158">T169+X169</f>
        <v>75</v>
      </c>
    </row>
    <row r="170" spans="2:29" x14ac:dyDescent="0.25">
      <c r="B170" s="5"/>
      <c r="C170" s="6" t="s">
        <v>59</v>
      </c>
      <c r="D170" s="48" t="s">
        <v>145</v>
      </c>
      <c r="E170" s="5">
        <v>11</v>
      </c>
      <c r="F170" s="5">
        <v>7</v>
      </c>
      <c r="G170" s="67">
        <f t="shared" si="153"/>
        <v>7</v>
      </c>
      <c r="H170" s="6" t="s">
        <v>54</v>
      </c>
      <c r="I170" s="8"/>
      <c r="J170" s="8">
        <v>4</v>
      </c>
      <c r="K170" s="8">
        <v>1</v>
      </c>
      <c r="L170" s="55">
        <f t="shared" si="154"/>
        <v>71.428571428571431</v>
      </c>
      <c r="M170" s="13"/>
      <c r="N170" s="211"/>
      <c r="O170" s="211"/>
      <c r="P170" s="212">
        <f t="shared" si="155"/>
        <v>0</v>
      </c>
      <c r="Q170" s="211"/>
      <c r="R170" s="211"/>
      <c r="S170" s="211">
        <v>2</v>
      </c>
      <c r="T170" s="212">
        <f t="shared" si="156"/>
        <v>28.571428571428573</v>
      </c>
      <c r="U170" s="211"/>
      <c r="V170" s="211"/>
      <c r="W170" s="211"/>
      <c r="X170" s="62">
        <f t="shared" si="157"/>
        <v>0</v>
      </c>
      <c r="Y170" s="55">
        <f t="shared" si="5"/>
        <v>4.1428571428571432</v>
      </c>
      <c r="Z170" s="93">
        <f t="shared" si="158"/>
        <v>28.571428571428573</v>
      </c>
    </row>
    <row r="171" spans="2:29" x14ac:dyDescent="0.25">
      <c r="B171" s="5"/>
      <c r="C171" s="6"/>
      <c r="D171" s="48"/>
      <c r="E171" s="5"/>
      <c r="F171" s="5"/>
      <c r="G171" s="48"/>
      <c r="H171" s="6"/>
      <c r="I171" s="8"/>
      <c r="J171" s="8"/>
      <c r="K171" s="8"/>
      <c r="L171" s="55"/>
      <c r="M171" s="13"/>
      <c r="N171" s="13"/>
      <c r="O171" s="13"/>
      <c r="P171" s="60"/>
      <c r="Q171" s="13"/>
      <c r="R171" s="13"/>
      <c r="S171" s="13"/>
      <c r="T171" s="60"/>
      <c r="U171" s="13"/>
      <c r="V171" s="13"/>
      <c r="W171" s="13"/>
      <c r="X171" s="62"/>
      <c r="Y171" s="108">
        <f>Y170-Y169</f>
        <v>-4.6904761904761907</v>
      </c>
      <c r="Z171" s="108">
        <f>Z170-Z169</f>
        <v>-46.428571428571431</v>
      </c>
    </row>
    <row r="172" spans="2:29" x14ac:dyDescent="0.25">
      <c r="B172" s="5"/>
      <c r="C172" s="6" t="s">
        <v>68</v>
      </c>
      <c r="D172" s="48" t="s">
        <v>145</v>
      </c>
      <c r="E172" s="5">
        <v>7</v>
      </c>
      <c r="F172" s="5">
        <v>14</v>
      </c>
      <c r="G172" s="67">
        <f t="shared" si="0"/>
        <v>14</v>
      </c>
      <c r="H172" s="6" t="s">
        <v>28</v>
      </c>
      <c r="I172" s="8"/>
      <c r="J172" s="8">
        <v>1</v>
      </c>
      <c r="K172" s="8">
        <v>2</v>
      </c>
      <c r="L172" s="53">
        <f t="shared" si="1"/>
        <v>21.428571428571427</v>
      </c>
      <c r="M172" s="272">
        <v>3</v>
      </c>
      <c r="N172" s="272"/>
      <c r="O172" s="272">
        <v>2</v>
      </c>
      <c r="P172" s="274">
        <f t="shared" si="2"/>
        <v>35.714285714285715</v>
      </c>
      <c r="Q172" s="272">
        <v>2</v>
      </c>
      <c r="R172" s="272">
        <v>1</v>
      </c>
      <c r="S172" s="272">
        <v>2</v>
      </c>
      <c r="T172" s="274">
        <f t="shared" si="3"/>
        <v>35.714285714285715</v>
      </c>
      <c r="U172" s="272">
        <v>1</v>
      </c>
      <c r="V172" s="13"/>
      <c r="W172" s="13"/>
      <c r="X172" s="55">
        <f t="shared" si="4"/>
        <v>7.1428571428571432</v>
      </c>
      <c r="Y172" s="55">
        <f t="shared" si="5"/>
        <v>5.8571428571428568</v>
      </c>
      <c r="Z172" s="56">
        <f t="shared" si="6"/>
        <v>42.857142857142861</v>
      </c>
    </row>
    <row r="173" spans="2:29" x14ac:dyDescent="0.25">
      <c r="B173" s="5">
        <v>1</v>
      </c>
      <c r="C173" s="6" t="s">
        <v>68</v>
      </c>
      <c r="D173" s="48" t="s">
        <v>19</v>
      </c>
      <c r="E173" s="5">
        <v>7</v>
      </c>
      <c r="F173" s="5">
        <v>10</v>
      </c>
      <c r="G173" s="4">
        <f t="shared" si="0"/>
        <v>10</v>
      </c>
      <c r="H173" s="6" t="s">
        <v>28</v>
      </c>
      <c r="I173" s="8"/>
      <c r="J173" s="8">
        <v>3</v>
      </c>
      <c r="K173" s="8">
        <v>1</v>
      </c>
      <c r="L173" s="53">
        <f t="shared" si="1"/>
        <v>40</v>
      </c>
      <c r="M173" s="8">
        <v>2</v>
      </c>
      <c r="N173" s="8">
        <v>1</v>
      </c>
      <c r="O173" s="8">
        <v>1</v>
      </c>
      <c r="P173" s="53">
        <f t="shared" si="2"/>
        <v>40</v>
      </c>
      <c r="Q173" s="8">
        <v>1</v>
      </c>
      <c r="R173" s="8"/>
      <c r="S173" s="8">
        <v>1</v>
      </c>
      <c r="T173" s="53">
        <f t="shared" si="3"/>
        <v>20</v>
      </c>
      <c r="U173" s="8"/>
      <c r="V173" s="8"/>
      <c r="W173" s="8"/>
      <c r="X173" s="55">
        <f t="shared" si="4"/>
        <v>0</v>
      </c>
      <c r="Y173" s="55">
        <f t="shared" si="5"/>
        <v>4.4000000000000004</v>
      </c>
      <c r="Z173" s="56">
        <f t="shared" si="6"/>
        <v>20</v>
      </c>
    </row>
    <row r="174" spans="2:29" x14ac:dyDescent="0.25">
      <c r="B174" s="5"/>
      <c r="C174" s="6" t="s">
        <v>68</v>
      </c>
      <c r="D174" s="48" t="s">
        <v>145</v>
      </c>
      <c r="E174" s="5">
        <v>8</v>
      </c>
      <c r="F174" s="5">
        <v>10</v>
      </c>
      <c r="G174" s="67">
        <f t="shared" si="0"/>
        <v>10</v>
      </c>
      <c r="H174" s="6" t="s">
        <v>28</v>
      </c>
      <c r="I174" s="8"/>
      <c r="J174" s="8">
        <v>1</v>
      </c>
      <c r="K174" s="8">
        <v>3</v>
      </c>
      <c r="L174" s="53">
        <f t="shared" si="1"/>
        <v>40</v>
      </c>
      <c r="M174" s="8">
        <v>2</v>
      </c>
      <c r="N174" s="8"/>
      <c r="O174" s="8">
        <v>2</v>
      </c>
      <c r="P174" s="53">
        <f t="shared" si="2"/>
        <v>40</v>
      </c>
      <c r="Q174" s="8">
        <v>1</v>
      </c>
      <c r="R174" s="8"/>
      <c r="S174" s="8">
        <v>1</v>
      </c>
      <c r="T174" s="53">
        <f t="shared" si="3"/>
        <v>20</v>
      </c>
      <c r="U174" s="8"/>
      <c r="V174" s="8"/>
      <c r="W174" s="8"/>
      <c r="X174" s="55">
        <f t="shared" si="4"/>
        <v>0</v>
      </c>
      <c r="Y174" s="55">
        <f t="shared" si="5"/>
        <v>4.7</v>
      </c>
      <c r="Z174" s="56">
        <f t="shared" si="6"/>
        <v>20</v>
      </c>
    </row>
    <row r="175" spans="2:29" x14ac:dyDescent="0.25">
      <c r="B175" s="5"/>
      <c r="C175" s="6"/>
      <c r="D175" s="48"/>
      <c r="E175" s="5"/>
      <c r="F175" s="5"/>
      <c r="G175" s="67"/>
      <c r="H175" s="6"/>
      <c r="I175" s="8"/>
      <c r="J175" s="8"/>
      <c r="K175" s="8"/>
      <c r="L175" s="53"/>
      <c r="M175" s="8"/>
      <c r="N175" s="8"/>
      <c r="O175" s="8"/>
      <c r="P175" s="53"/>
      <c r="Q175" s="8"/>
      <c r="R175" s="8"/>
      <c r="S175" s="8"/>
      <c r="T175" s="53"/>
      <c r="U175" s="8"/>
      <c r="V175" s="8"/>
      <c r="W175" s="8"/>
      <c r="X175" s="55"/>
      <c r="Y175" s="108">
        <f>Y174-Y173</f>
        <v>0.29999999999999982</v>
      </c>
      <c r="Z175" s="108">
        <f>Z174-Z173</f>
        <v>0</v>
      </c>
    </row>
    <row r="176" spans="2:29" x14ac:dyDescent="0.25">
      <c r="B176" s="5">
        <v>2</v>
      </c>
      <c r="C176" s="125" t="s">
        <v>68</v>
      </c>
      <c r="D176" s="98" t="s">
        <v>101</v>
      </c>
      <c r="E176" s="153">
        <v>7</v>
      </c>
      <c r="F176" s="153">
        <v>11</v>
      </c>
      <c r="G176" s="67">
        <f t="shared" si="0"/>
        <v>11</v>
      </c>
      <c r="H176" s="104" t="s">
        <v>28</v>
      </c>
      <c r="I176" s="135"/>
      <c r="J176" s="135"/>
      <c r="K176" s="135"/>
      <c r="L176" s="129">
        <f>SUM(I176:K176)*100/G176</f>
        <v>0</v>
      </c>
      <c r="M176" s="135">
        <v>1</v>
      </c>
      <c r="N176" s="135">
        <v>4</v>
      </c>
      <c r="O176" s="135">
        <v>1</v>
      </c>
      <c r="P176" s="129">
        <f t="shared" ref="P176" si="159">SUM(M176:O176)*100/G176</f>
        <v>54.545454545454547</v>
      </c>
      <c r="Q176" s="135">
        <v>2</v>
      </c>
      <c r="R176" s="135">
        <v>1</v>
      </c>
      <c r="S176" s="135">
        <v>1</v>
      </c>
      <c r="T176" s="129">
        <f t="shared" ref="T176" si="160">SUM(Q176:S176)*100/G176</f>
        <v>36.363636363636367</v>
      </c>
      <c r="U176" s="135">
        <v>1</v>
      </c>
      <c r="V176" s="135"/>
      <c r="W176" s="135"/>
      <c r="X176" s="129">
        <f t="shared" ref="X176" si="161">SUM(U176:W176)*100/G176</f>
        <v>9.0909090909090917</v>
      </c>
      <c r="Y176" s="106">
        <f t="shared" si="5"/>
        <v>6.4545454545454541</v>
      </c>
      <c r="Z176" s="107">
        <f t="shared" si="6"/>
        <v>45.45454545454546</v>
      </c>
    </row>
    <row r="177" spans="2:26" x14ac:dyDescent="0.25">
      <c r="B177" s="5"/>
      <c r="C177" s="6" t="s">
        <v>68</v>
      </c>
      <c r="D177" s="48" t="s">
        <v>19</v>
      </c>
      <c r="E177" s="5">
        <v>8</v>
      </c>
      <c r="F177" s="5">
        <v>12</v>
      </c>
      <c r="G177" s="4">
        <f t="shared" si="0"/>
        <v>12</v>
      </c>
      <c r="H177" s="6" t="s">
        <v>28</v>
      </c>
      <c r="I177" s="8"/>
      <c r="J177" s="8"/>
      <c r="K177" s="8">
        <v>1</v>
      </c>
      <c r="L177" s="53">
        <f t="shared" si="1"/>
        <v>8.3333333333333339</v>
      </c>
      <c r="M177" s="8">
        <v>3</v>
      </c>
      <c r="N177" s="8">
        <v>2</v>
      </c>
      <c r="O177" s="8">
        <v>1</v>
      </c>
      <c r="P177" s="53">
        <f t="shared" si="2"/>
        <v>50</v>
      </c>
      <c r="Q177" s="8">
        <v>1</v>
      </c>
      <c r="R177" s="8">
        <v>3</v>
      </c>
      <c r="S177" s="8"/>
      <c r="T177" s="53">
        <f t="shared" si="3"/>
        <v>33.333333333333336</v>
      </c>
      <c r="U177" s="8">
        <v>1</v>
      </c>
      <c r="V177" s="8"/>
      <c r="W177" s="8"/>
      <c r="X177" s="55">
        <f t="shared" si="4"/>
        <v>8.3333333333333339</v>
      </c>
      <c r="Y177" s="55">
        <f t="shared" si="5"/>
        <v>6</v>
      </c>
      <c r="Z177" s="56">
        <f t="shared" si="6"/>
        <v>41.666666666666671</v>
      </c>
    </row>
    <row r="178" spans="2:26" x14ac:dyDescent="0.25">
      <c r="B178" s="5"/>
      <c r="C178" s="6" t="s">
        <v>68</v>
      </c>
      <c r="D178" s="48" t="s">
        <v>145</v>
      </c>
      <c r="E178" s="5">
        <v>9</v>
      </c>
      <c r="F178" s="5">
        <v>12</v>
      </c>
      <c r="G178" s="67">
        <f t="shared" si="0"/>
        <v>12</v>
      </c>
      <c r="H178" s="6" t="s">
        <v>28</v>
      </c>
      <c r="I178" s="8"/>
      <c r="J178" s="8"/>
      <c r="K178" s="8">
        <v>1</v>
      </c>
      <c r="L178" s="53">
        <f t="shared" si="1"/>
        <v>8.3333333333333339</v>
      </c>
      <c r="M178" s="8">
        <v>2</v>
      </c>
      <c r="N178" s="8">
        <v>4</v>
      </c>
      <c r="O178" s="8">
        <v>1</v>
      </c>
      <c r="P178" s="53">
        <f t="shared" si="2"/>
        <v>58.333333333333336</v>
      </c>
      <c r="Q178" s="8">
        <v>1</v>
      </c>
      <c r="R178" s="8">
        <v>2</v>
      </c>
      <c r="S178" s="8">
        <v>1</v>
      </c>
      <c r="T178" s="53">
        <f t="shared" si="3"/>
        <v>33.333333333333336</v>
      </c>
      <c r="U178" s="8"/>
      <c r="V178" s="8"/>
      <c r="W178" s="8"/>
      <c r="X178" s="55">
        <f t="shared" si="4"/>
        <v>0</v>
      </c>
      <c r="Y178" s="55">
        <f t="shared" si="5"/>
        <v>5.75</v>
      </c>
      <c r="Z178" s="56">
        <f t="shared" si="6"/>
        <v>33.333333333333336</v>
      </c>
    </row>
    <row r="179" spans="2:26" x14ac:dyDescent="0.25">
      <c r="B179" s="5"/>
      <c r="C179" s="6"/>
      <c r="D179" s="48"/>
      <c r="E179" s="5"/>
      <c r="F179" s="5"/>
      <c r="G179" s="110"/>
      <c r="H179" s="6"/>
      <c r="I179" s="8"/>
      <c r="J179" s="8"/>
      <c r="K179" s="8"/>
      <c r="L179" s="53"/>
      <c r="M179" s="8"/>
      <c r="N179" s="8"/>
      <c r="O179" s="8"/>
      <c r="P179" s="53"/>
      <c r="Q179" s="8"/>
      <c r="R179" s="8"/>
      <c r="S179" s="8"/>
      <c r="T179" s="53"/>
      <c r="U179" s="8"/>
      <c r="V179" s="8"/>
      <c r="W179" s="8"/>
      <c r="X179" s="55"/>
      <c r="Y179" s="108">
        <f>Y178-Y177</f>
        <v>-0.25</v>
      </c>
      <c r="Z179" s="108">
        <f>Z178-Z177</f>
        <v>-8.3333333333333357</v>
      </c>
    </row>
    <row r="180" spans="2:26" x14ac:dyDescent="0.25">
      <c r="B180" s="5">
        <v>3</v>
      </c>
      <c r="C180" s="125" t="s">
        <v>68</v>
      </c>
      <c r="D180" s="98" t="s">
        <v>101</v>
      </c>
      <c r="E180" s="153">
        <v>8</v>
      </c>
      <c r="F180" s="153">
        <v>11</v>
      </c>
      <c r="G180" s="67">
        <f t="shared" si="0"/>
        <v>11</v>
      </c>
      <c r="H180" s="125" t="s">
        <v>28</v>
      </c>
      <c r="I180" s="135"/>
      <c r="J180" s="135"/>
      <c r="K180" s="135">
        <v>3</v>
      </c>
      <c r="L180" s="129">
        <f>SUM(I180:K180)*100/G180</f>
        <v>27.272727272727273</v>
      </c>
      <c r="M180" s="135">
        <v>1</v>
      </c>
      <c r="N180" s="135">
        <v>4</v>
      </c>
      <c r="O180" s="135"/>
      <c r="P180" s="129">
        <f t="shared" ref="P180" si="162">SUM(M180:O180)*100/G180</f>
        <v>45.454545454545453</v>
      </c>
      <c r="Q180" s="135"/>
      <c r="R180" s="135"/>
      <c r="S180" s="135">
        <v>2</v>
      </c>
      <c r="T180" s="129">
        <f t="shared" ref="T180" si="163">SUM(Q180:S180)*100/G180</f>
        <v>18.181818181818183</v>
      </c>
      <c r="U180" s="135">
        <v>1</v>
      </c>
      <c r="V180" s="135"/>
      <c r="W180" s="135"/>
      <c r="X180" s="129">
        <f t="shared" ref="X180" si="164">SUM(U180:W180)*100/G180</f>
        <v>9.0909090909090917</v>
      </c>
      <c r="Y180" s="106">
        <f t="shared" ref="Y180" si="165">((1*I180)+(2*J180)+(3*K180)+(4*M180)+(5*N180)+(6*O180)+(7*Q180)+(8*R180)+(9*S180)+(10*U180)+(11*V180)+(12*W180))/G180</f>
        <v>5.5454545454545459</v>
      </c>
      <c r="Z180" s="107">
        <f t="shared" ref="Z180" si="166">T180+X180</f>
        <v>27.272727272727273</v>
      </c>
    </row>
    <row r="181" spans="2:26" x14ac:dyDescent="0.25">
      <c r="B181" s="5"/>
      <c r="C181" s="6" t="s">
        <v>68</v>
      </c>
      <c r="D181" s="48" t="s">
        <v>19</v>
      </c>
      <c r="E181" s="5">
        <v>9</v>
      </c>
      <c r="F181" s="5">
        <v>11</v>
      </c>
      <c r="G181" s="4">
        <f t="shared" si="0"/>
        <v>11</v>
      </c>
      <c r="H181" s="6" t="s">
        <v>28</v>
      </c>
      <c r="I181" s="8"/>
      <c r="J181" s="8">
        <v>1</v>
      </c>
      <c r="K181" s="8">
        <v>2</v>
      </c>
      <c r="L181" s="53">
        <f t="shared" si="1"/>
        <v>27.272727272727273</v>
      </c>
      <c r="M181" s="8"/>
      <c r="N181" s="8">
        <v>5</v>
      </c>
      <c r="O181" s="8"/>
      <c r="P181" s="53">
        <f t="shared" si="2"/>
        <v>45.454545454545453</v>
      </c>
      <c r="Q181" s="8"/>
      <c r="R181" s="8">
        <v>1</v>
      </c>
      <c r="S181" s="8">
        <v>1</v>
      </c>
      <c r="T181" s="53">
        <f t="shared" si="3"/>
        <v>18.181818181818183</v>
      </c>
      <c r="U181" s="8">
        <v>1</v>
      </c>
      <c r="V181" s="8"/>
      <c r="W181" s="8"/>
      <c r="X181" s="55">
        <f t="shared" si="4"/>
        <v>9.0909090909090917</v>
      </c>
      <c r="Y181" s="55">
        <f t="shared" si="5"/>
        <v>5.4545454545454541</v>
      </c>
      <c r="Z181" s="56">
        <f t="shared" si="6"/>
        <v>27.272727272727273</v>
      </c>
    </row>
    <row r="182" spans="2:26" x14ac:dyDescent="0.25">
      <c r="B182" s="5"/>
      <c r="C182" s="6" t="s">
        <v>68</v>
      </c>
      <c r="D182" s="48" t="s">
        <v>145</v>
      </c>
      <c r="E182" s="5">
        <v>10</v>
      </c>
      <c r="F182" s="5">
        <v>10</v>
      </c>
      <c r="G182" s="67">
        <f t="shared" si="0"/>
        <v>10</v>
      </c>
      <c r="H182" s="6" t="s">
        <v>28</v>
      </c>
      <c r="I182" s="8"/>
      <c r="J182" s="8">
        <v>2</v>
      </c>
      <c r="K182" s="8">
        <v>1</v>
      </c>
      <c r="L182" s="53">
        <f t="shared" si="1"/>
        <v>30</v>
      </c>
      <c r="M182" s="8"/>
      <c r="N182" s="8">
        <v>4</v>
      </c>
      <c r="O182" s="8"/>
      <c r="P182" s="53">
        <f t="shared" si="2"/>
        <v>40</v>
      </c>
      <c r="Q182" s="8"/>
      <c r="R182" s="8">
        <v>1</v>
      </c>
      <c r="S182" s="8">
        <v>1</v>
      </c>
      <c r="T182" s="53">
        <f t="shared" si="3"/>
        <v>20</v>
      </c>
      <c r="U182" s="8">
        <v>1</v>
      </c>
      <c r="V182" s="8"/>
      <c r="W182" s="8"/>
      <c r="X182" s="55">
        <f t="shared" si="4"/>
        <v>10</v>
      </c>
      <c r="Y182" s="55">
        <f t="shared" si="5"/>
        <v>5.4</v>
      </c>
      <c r="Z182" s="56">
        <f t="shared" si="6"/>
        <v>30</v>
      </c>
    </row>
    <row r="183" spans="2:26" x14ac:dyDescent="0.25">
      <c r="B183" s="5"/>
      <c r="C183" s="6"/>
      <c r="D183" s="48"/>
      <c r="E183" s="5"/>
      <c r="F183" s="5"/>
      <c r="G183" s="110"/>
      <c r="H183" s="6"/>
      <c r="I183" s="8"/>
      <c r="J183" s="8"/>
      <c r="K183" s="8"/>
      <c r="L183" s="53"/>
      <c r="M183" s="8"/>
      <c r="N183" s="8"/>
      <c r="O183" s="8"/>
      <c r="P183" s="53"/>
      <c r="Q183" s="8"/>
      <c r="R183" s="8"/>
      <c r="S183" s="8"/>
      <c r="T183" s="53"/>
      <c r="U183" s="8"/>
      <c r="V183" s="8"/>
      <c r="W183" s="8"/>
      <c r="X183" s="55"/>
      <c r="Y183" s="108">
        <f>Y182-Y181</f>
        <v>-5.4545454545453786E-2</v>
      </c>
      <c r="Z183" s="108">
        <f>Z182-Z181</f>
        <v>2.7272727272727266</v>
      </c>
    </row>
    <row r="184" spans="2:26" x14ac:dyDescent="0.25">
      <c r="B184" s="5">
        <v>4</v>
      </c>
      <c r="C184" s="125" t="s">
        <v>68</v>
      </c>
      <c r="D184" s="98" t="s">
        <v>101</v>
      </c>
      <c r="E184" s="153">
        <v>9</v>
      </c>
      <c r="F184" s="153">
        <v>13</v>
      </c>
      <c r="G184" s="67">
        <f t="shared" si="0"/>
        <v>13</v>
      </c>
      <c r="H184" s="104" t="s">
        <v>28</v>
      </c>
      <c r="I184" s="155">
        <v>2</v>
      </c>
      <c r="J184" s="155">
        <v>2</v>
      </c>
      <c r="K184" s="155">
        <v>4</v>
      </c>
      <c r="L184" s="158">
        <f>SUM(I184:K184)*100/G184</f>
        <v>61.53846153846154</v>
      </c>
      <c r="M184" s="155">
        <v>1</v>
      </c>
      <c r="N184" s="155">
        <v>2</v>
      </c>
      <c r="O184" s="155"/>
      <c r="P184" s="158">
        <f t="shared" ref="P184" si="167">SUM(M184:O184)*100/G184</f>
        <v>23.076923076923077</v>
      </c>
      <c r="Q184" s="155">
        <v>1</v>
      </c>
      <c r="R184" s="155"/>
      <c r="S184" s="155">
        <v>1</v>
      </c>
      <c r="T184" s="158">
        <f t="shared" ref="T184" si="168">SUM(Q184:S184)*100/G184</f>
        <v>15.384615384615385</v>
      </c>
      <c r="U184" s="155"/>
      <c r="V184" s="155"/>
      <c r="W184" s="155"/>
      <c r="X184" s="158">
        <f t="shared" ref="X184" si="169">SUM(U184:W184)*100/G184</f>
        <v>0</v>
      </c>
      <c r="Y184" s="106">
        <f t="shared" ref="Y184" si="170">((1*I184)+(2*J184)+(3*K184)+(4*M184)+(5*N184)+(6*O184)+(7*Q184)+(8*R184)+(9*S184)+(10*U184)+(11*V184)+(12*W184))/G184</f>
        <v>3.6923076923076925</v>
      </c>
      <c r="Z184" s="107">
        <f t="shared" ref="Z184" si="171">T184+X184</f>
        <v>15.384615384615385</v>
      </c>
    </row>
    <row r="185" spans="2:26" x14ac:dyDescent="0.25">
      <c r="B185" s="5"/>
      <c r="C185" s="6" t="s">
        <v>68</v>
      </c>
      <c r="D185" s="48" t="s">
        <v>19</v>
      </c>
      <c r="E185" s="5">
        <v>10</v>
      </c>
      <c r="F185" s="5">
        <v>8</v>
      </c>
      <c r="G185" s="4">
        <f t="shared" si="0"/>
        <v>8</v>
      </c>
      <c r="H185" s="6" t="s">
        <v>28</v>
      </c>
      <c r="I185" s="8"/>
      <c r="J185" s="8">
        <v>4</v>
      </c>
      <c r="K185" s="8">
        <v>1</v>
      </c>
      <c r="L185" s="53">
        <f t="shared" si="1"/>
        <v>62.5</v>
      </c>
      <c r="M185" s="8">
        <v>1</v>
      </c>
      <c r="N185" s="8">
        <v>1</v>
      </c>
      <c r="O185" s="8"/>
      <c r="P185" s="53">
        <f t="shared" si="2"/>
        <v>25</v>
      </c>
      <c r="Q185" s="8">
        <v>1</v>
      </c>
      <c r="R185" s="8"/>
      <c r="S185" s="8"/>
      <c r="T185" s="53">
        <f t="shared" si="3"/>
        <v>12.5</v>
      </c>
      <c r="U185" s="8"/>
      <c r="V185" s="8"/>
      <c r="W185" s="8"/>
      <c r="X185" s="55">
        <f t="shared" si="4"/>
        <v>0</v>
      </c>
      <c r="Y185" s="55">
        <f t="shared" si="5"/>
        <v>3.375</v>
      </c>
      <c r="Z185" s="56">
        <f t="shared" si="6"/>
        <v>12.5</v>
      </c>
    </row>
    <row r="186" spans="2:26" x14ac:dyDescent="0.25">
      <c r="B186" s="5"/>
      <c r="C186" s="6" t="s">
        <v>68</v>
      </c>
      <c r="D186" s="48" t="s">
        <v>145</v>
      </c>
      <c r="E186" s="5">
        <v>11</v>
      </c>
      <c r="F186" s="5">
        <v>7</v>
      </c>
      <c r="G186" s="67">
        <f t="shared" si="0"/>
        <v>7</v>
      </c>
      <c r="H186" s="6" t="s">
        <v>28</v>
      </c>
      <c r="I186" s="8"/>
      <c r="J186" s="8">
        <v>4</v>
      </c>
      <c r="K186" s="8">
        <v>1</v>
      </c>
      <c r="L186" s="53">
        <f t="shared" si="1"/>
        <v>71.428571428571431</v>
      </c>
      <c r="M186" s="8"/>
      <c r="N186" s="8"/>
      <c r="O186" s="8">
        <v>2</v>
      </c>
      <c r="P186" s="53">
        <f t="shared" si="2"/>
        <v>28.571428571428573</v>
      </c>
      <c r="Q186" s="8"/>
      <c r="R186" s="8"/>
      <c r="S186" s="8"/>
      <c r="T186" s="53">
        <f t="shared" si="3"/>
        <v>0</v>
      </c>
      <c r="U186" s="8"/>
      <c r="V186" s="8"/>
      <c r="W186" s="8"/>
      <c r="X186" s="55">
        <f t="shared" si="4"/>
        <v>0</v>
      </c>
      <c r="Y186" s="55">
        <f t="shared" si="5"/>
        <v>3.2857142857142856</v>
      </c>
      <c r="Z186" s="56">
        <f t="shared" si="6"/>
        <v>0</v>
      </c>
    </row>
    <row r="187" spans="2:26" x14ac:dyDescent="0.25">
      <c r="B187" s="5"/>
      <c r="C187" s="6"/>
      <c r="D187" s="48"/>
      <c r="E187" s="5"/>
      <c r="F187" s="5"/>
      <c r="G187" s="110"/>
      <c r="H187" s="6"/>
      <c r="I187" s="8"/>
      <c r="J187" s="8"/>
      <c r="K187" s="8"/>
      <c r="L187" s="53"/>
      <c r="M187" s="8"/>
      <c r="N187" s="8"/>
      <c r="O187" s="8"/>
      <c r="P187" s="53"/>
      <c r="Q187" s="8"/>
      <c r="R187" s="8"/>
      <c r="S187" s="8"/>
      <c r="T187" s="53"/>
      <c r="U187" s="8"/>
      <c r="V187" s="8"/>
      <c r="W187" s="8"/>
      <c r="X187" s="55"/>
      <c r="Y187" s="108">
        <f>Y186-Y185</f>
        <v>-8.9285714285714413E-2</v>
      </c>
      <c r="Z187" s="108">
        <f>Z186-Z185</f>
        <v>-12.5</v>
      </c>
    </row>
    <row r="188" spans="2:26" x14ac:dyDescent="0.25">
      <c r="B188" s="5">
        <v>5</v>
      </c>
      <c r="C188" s="125" t="s">
        <v>68</v>
      </c>
      <c r="D188" s="98" t="s">
        <v>101</v>
      </c>
      <c r="E188" s="153">
        <v>10</v>
      </c>
      <c r="F188" s="153">
        <v>14</v>
      </c>
      <c r="G188" s="67">
        <f t="shared" si="0"/>
        <v>14</v>
      </c>
      <c r="H188" s="104" t="s">
        <v>28</v>
      </c>
      <c r="I188" s="155"/>
      <c r="J188" s="155">
        <v>1</v>
      </c>
      <c r="K188" s="155">
        <v>3</v>
      </c>
      <c r="L188" s="158">
        <f>SUM(I188:K188)*100/G188</f>
        <v>28.571428571428573</v>
      </c>
      <c r="M188" s="155">
        <v>4</v>
      </c>
      <c r="N188" s="155"/>
      <c r="O188" s="155">
        <v>3</v>
      </c>
      <c r="P188" s="158">
        <f t="shared" ref="P188" si="172">SUM(M188:O188)*100/G188</f>
        <v>50</v>
      </c>
      <c r="Q188" s="155">
        <v>1</v>
      </c>
      <c r="R188" s="155">
        <v>1</v>
      </c>
      <c r="S188" s="155">
        <v>1</v>
      </c>
      <c r="T188" s="158">
        <f t="shared" ref="T188" si="173">SUM(Q188:S188)*100/G188</f>
        <v>21.428571428571427</v>
      </c>
      <c r="U188" s="155"/>
      <c r="V188" s="155"/>
      <c r="W188" s="155"/>
      <c r="X188" s="158">
        <f>SUM(U188:W188)*100/G188</f>
        <v>0</v>
      </c>
      <c r="Y188" s="106">
        <f t="shared" ref="Y188" si="174">((1*I188)+(2*J188)+(3*K188)+(4*M188)+(5*N188)+(6*O188)+(7*Q188)+(8*R188)+(9*S188)+(10*U188)+(11*V188)+(12*W188))/G188</f>
        <v>4.9285714285714288</v>
      </c>
      <c r="Z188" s="107">
        <f t="shared" ref="Z188" si="175">T188+X188</f>
        <v>21.428571428571427</v>
      </c>
    </row>
    <row r="189" spans="2:26" x14ac:dyDescent="0.25">
      <c r="B189" s="5"/>
      <c r="C189" s="6" t="s">
        <v>68</v>
      </c>
      <c r="D189" s="48" t="s">
        <v>19</v>
      </c>
      <c r="E189" s="5">
        <v>11</v>
      </c>
      <c r="F189" s="5">
        <v>12</v>
      </c>
      <c r="G189" s="4">
        <f t="shared" si="0"/>
        <v>12</v>
      </c>
      <c r="H189" s="6" t="s">
        <v>28</v>
      </c>
      <c r="I189" s="8"/>
      <c r="J189" s="8"/>
      <c r="K189" s="8">
        <v>3</v>
      </c>
      <c r="L189" s="53">
        <f t="shared" si="1"/>
        <v>25</v>
      </c>
      <c r="M189" s="8">
        <v>3</v>
      </c>
      <c r="N189" s="8">
        <v>1</v>
      </c>
      <c r="O189" s="8">
        <v>2</v>
      </c>
      <c r="P189" s="53">
        <f t="shared" si="2"/>
        <v>50</v>
      </c>
      <c r="Q189" s="8">
        <v>1</v>
      </c>
      <c r="R189" s="8">
        <v>1</v>
      </c>
      <c r="S189" s="8">
        <v>1</v>
      </c>
      <c r="T189" s="53">
        <f t="shared" si="3"/>
        <v>25</v>
      </c>
      <c r="U189" s="8"/>
      <c r="V189" s="8"/>
      <c r="W189" s="8"/>
      <c r="X189" s="55">
        <f t="shared" si="4"/>
        <v>0</v>
      </c>
      <c r="Y189" s="55">
        <f t="shared" si="5"/>
        <v>5.166666666666667</v>
      </c>
      <c r="Z189" s="56">
        <f t="shared" si="6"/>
        <v>25</v>
      </c>
    </row>
    <row r="190" spans="2:26" x14ac:dyDescent="0.25">
      <c r="B190" s="5"/>
      <c r="C190" s="6"/>
      <c r="D190" s="48"/>
      <c r="E190" s="5"/>
      <c r="F190" s="5"/>
      <c r="G190" s="110"/>
      <c r="H190" s="6"/>
      <c r="I190" s="8"/>
      <c r="J190" s="8"/>
      <c r="K190" s="8"/>
      <c r="L190" s="53"/>
      <c r="M190" s="8"/>
      <c r="N190" s="8"/>
      <c r="O190" s="8"/>
      <c r="P190" s="53"/>
      <c r="Q190" s="8"/>
      <c r="R190" s="8"/>
      <c r="S190" s="8"/>
      <c r="T190" s="53"/>
      <c r="U190" s="8"/>
      <c r="V190" s="8"/>
      <c r="W190" s="8"/>
      <c r="X190" s="55"/>
      <c r="Y190" s="108">
        <f>Y189-Y188</f>
        <v>0.23809523809523814</v>
      </c>
      <c r="Z190" s="108">
        <f>Z189-Z188</f>
        <v>3.571428571428573</v>
      </c>
    </row>
    <row r="191" spans="2:26" x14ac:dyDescent="0.25">
      <c r="B191" s="5">
        <v>6</v>
      </c>
      <c r="C191" s="125" t="s">
        <v>68</v>
      </c>
      <c r="D191" s="98" t="s">
        <v>101</v>
      </c>
      <c r="E191" s="153">
        <v>11</v>
      </c>
      <c r="F191" s="153">
        <v>13</v>
      </c>
      <c r="G191" s="67">
        <f t="shared" si="0"/>
        <v>13</v>
      </c>
      <c r="H191" s="104" t="s">
        <v>28</v>
      </c>
      <c r="I191" s="155"/>
      <c r="J191" s="155">
        <v>1</v>
      </c>
      <c r="K191" s="155"/>
      <c r="L191" s="158">
        <f>SUM(I191:K191)*100/G191</f>
        <v>7.6923076923076925</v>
      </c>
      <c r="M191" s="155">
        <v>2</v>
      </c>
      <c r="N191" s="155">
        <v>4</v>
      </c>
      <c r="O191" s="155">
        <v>3</v>
      </c>
      <c r="P191" s="158">
        <f t="shared" ref="P191" si="176">SUM(M191:O191)*100/G191</f>
        <v>69.230769230769226</v>
      </c>
      <c r="Q191" s="155">
        <v>1</v>
      </c>
      <c r="R191" s="155"/>
      <c r="S191" s="155"/>
      <c r="T191" s="158">
        <f t="shared" ref="T191" si="177">SUM(Q191:S191)*100/G191</f>
        <v>7.6923076923076925</v>
      </c>
      <c r="U191" s="155">
        <v>2</v>
      </c>
      <c r="V191" s="155"/>
      <c r="W191" s="155"/>
      <c r="X191" s="158">
        <f>SUM(U191:W191)*100/G191</f>
        <v>15.384615384615385</v>
      </c>
      <c r="Y191" s="106">
        <f t="shared" ref="Y191" si="178">((1*I191)+(2*J191)+(3*K191)+(4*M191)+(5*N191)+(6*O191)+(7*Q191)+(8*R191)+(9*S191)+(10*U191)+(11*V191)+(12*W191))/G191</f>
        <v>5.7692307692307692</v>
      </c>
      <c r="Z191" s="107">
        <f t="shared" ref="Z191" si="179">T191+X191</f>
        <v>23.076923076923077</v>
      </c>
    </row>
    <row r="192" spans="2:26" x14ac:dyDescent="0.25">
      <c r="B192" s="5"/>
      <c r="C192" s="6"/>
      <c r="D192" s="48"/>
      <c r="E192" s="5"/>
      <c r="F192" s="5"/>
      <c r="G192" s="110"/>
      <c r="H192" s="6"/>
      <c r="I192" s="8"/>
      <c r="J192" s="8"/>
      <c r="K192" s="8"/>
      <c r="L192" s="53"/>
      <c r="M192" s="8"/>
      <c r="N192" s="8"/>
      <c r="O192" s="8"/>
      <c r="P192" s="53"/>
      <c r="Q192" s="8"/>
      <c r="R192" s="8"/>
      <c r="S192" s="8"/>
      <c r="T192" s="53"/>
      <c r="U192" s="8"/>
      <c r="V192" s="8"/>
      <c r="W192" s="8"/>
      <c r="X192" s="55"/>
      <c r="Y192" s="55"/>
      <c r="Z192" s="56"/>
    </row>
    <row r="193" spans="2:26" x14ac:dyDescent="0.25">
      <c r="B193" s="5"/>
      <c r="C193" s="6"/>
      <c r="D193" s="98" t="s">
        <v>101</v>
      </c>
      <c r="E193" s="5"/>
      <c r="F193" s="5"/>
      <c r="G193" s="110"/>
      <c r="H193" s="104" t="s">
        <v>28</v>
      </c>
      <c r="I193" s="8"/>
      <c r="J193" s="8"/>
      <c r="K193" s="8"/>
      <c r="L193" s="53"/>
      <c r="M193" s="8"/>
      <c r="N193" s="8"/>
      <c r="O193" s="8"/>
      <c r="P193" s="53"/>
      <c r="Q193" s="8"/>
      <c r="R193" s="8"/>
      <c r="S193" s="8"/>
      <c r="T193" s="53"/>
      <c r="U193" s="8"/>
      <c r="V193" s="8"/>
      <c r="W193" s="8"/>
      <c r="X193" s="55"/>
      <c r="Y193" s="106">
        <f>AVERAGE(Y191,Y188,Y184,Y180,Y176)</f>
        <v>5.2780219780219779</v>
      </c>
      <c r="Z193" s="106">
        <f>AVERAGE(Z191,Z188,Z184,Z180,Z176)</f>
        <v>26.523476523476525</v>
      </c>
    </row>
    <row r="194" spans="2:26" x14ac:dyDescent="0.25">
      <c r="B194" s="5"/>
      <c r="C194" s="6"/>
      <c r="D194" s="48" t="s">
        <v>19</v>
      </c>
      <c r="E194" s="5"/>
      <c r="F194" s="5"/>
      <c r="G194" s="110"/>
      <c r="H194" s="6" t="s">
        <v>28</v>
      </c>
      <c r="I194" s="8"/>
      <c r="J194" s="8"/>
      <c r="K194" s="8"/>
      <c r="L194" s="53"/>
      <c r="M194" s="8"/>
      <c r="N194" s="8"/>
      <c r="O194" s="8"/>
      <c r="P194" s="53"/>
      <c r="Q194" s="8"/>
      <c r="R194" s="8"/>
      <c r="S194" s="8"/>
      <c r="T194" s="53"/>
      <c r="U194" s="8"/>
      <c r="V194" s="8"/>
      <c r="W194" s="8"/>
      <c r="X194" s="55"/>
      <c r="Y194" s="55">
        <f>AVERAGE(Y189,Y185,Y181,Y177,Y173)</f>
        <v>4.8792424242424248</v>
      </c>
      <c r="Z194" s="55">
        <f>AVERAGE(Z189,Z185,Z181,Z177,Z173)</f>
        <v>25.287878787878789</v>
      </c>
    </row>
    <row r="195" spans="2:26" x14ac:dyDescent="0.25">
      <c r="B195" s="5"/>
      <c r="C195" s="6"/>
      <c r="D195" s="48" t="s">
        <v>145</v>
      </c>
      <c r="E195" s="5"/>
      <c r="F195" s="5"/>
      <c r="G195" s="110"/>
      <c r="H195" s="6" t="s">
        <v>28</v>
      </c>
      <c r="I195" s="8"/>
      <c r="J195" s="8"/>
      <c r="K195" s="8"/>
      <c r="L195" s="53"/>
      <c r="M195" s="8"/>
      <c r="N195" s="8"/>
      <c r="O195" s="8"/>
      <c r="P195" s="53"/>
      <c r="Q195" s="8"/>
      <c r="R195" s="8"/>
      <c r="S195" s="8"/>
      <c r="T195" s="53"/>
      <c r="U195" s="8"/>
      <c r="V195" s="8"/>
      <c r="W195" s="8"/>
      <c r="X195" s="55"/>
      <c r="Y195" s="55">
        <f>AVERAGE(Y186,Y182,Y178,Y174,Y172)</f>
        <v>4.9985714285714291</v>
      </c>
      <c r="Z195" s="55">
        <f>AVERAGE(Z186,Z182,Z178,Z174,Z172)</f>
        <v>25.238095238095241</v>
      </c>
    </row>
    <row r="196" spans="2:26" x14ac:dyDescent="0.25">
      <c r="B196" s="21"/>
      <c r="C196" s="51"/>
      <c r="D196" s="51"/>
      <c r="E196" s="21"/>
      <c r="F196" s="31"/>
      <c r="G196" s="48"/>
      <c r="H196" s="52"/>
      <c r="I196" s="13"/>
      <c r="J196" s="13"/>
      <c r="K196" s="13"/>
      <c r="L196" s="53"/>
      <c r="M196" s="13"/>
      <c r="N196" s="13"/>
      <c r="O196" s="13"/>
      <c r="P196" s="53"/>
      <c r="Q196" s="13"/>
      <c r="R196" s="13"/>
      <c r="S196" s="13"/>
      <c r="T196" s="53"/>
      <c r="U196" s="13"/>
      <c r="V196" s="13"/>
      <c r="W196" s="13"/>
      <c r="X196" s="55"/>
      <c r="Y196" s="108">
        <f>Y195-Y194</f>
        <v>0.11932900432900428</v>
      </c>
      <c r="Z196" s="108">
        <f>Z195-Z194</f>
        <v>-4.9783549783548153E-2</v>
      </c>
    </row>
    <row r="197" spans="2:26" x14ac:dyDescent="0.25">
      <c r="B197" s="21">
        <v>1</v>
      </c>
      <c r="C197" s="125" t="s">
        <v>68</v>
      </c>
      <c r="D197" s="98" t="s">
        <v>101</v>
      </c>
      <c r="E197" s="191">
        <v>11</v>
      </c>
      <c r="F197" s="222">
        <v>13</v>
      </c>
      <c r="G197" s="67">
        <f t="shared" si="0"/>
        <v>13</v>
      </c>
      <c r="H197" s="209" t="s">
        <v>29</v>
      </c>
      <c r="I197" s="224"/>
      <c r="J197" s="224"/>
      <c r="K197" s="224">
        <v>1</v>
      </c>
      <c r="L197" s="223">
        <f t="shared" si="1"/>
        <v>7.6923076923076925</v>
      </c>
      <c r="M197" s="224">
        <v>2</v>
      </c>
      <c r="N197" s="224">
        <v>1</v>
      </c>
      <c r="O197" s="224">
        <v>1</v>
      </c>
      <c r="P197" s="223">
        <f t="shared" si="2"/>
        <v>30.76923076923077</v>
      </c>
      <c r="Q197" s="224">
        <v>3</v>
      </c>
      <c r="R197" s="224"/>
      <c r="S197" s="224">
        <v>3</v>
      </c>
      <c r="T197" s="223">
        <f t="shared" si="3"/>
        <v>46.153846153846153</v>
      </c>
      <c r="U197" s="224">
        <v>2</v>
      </c>
      <c r="V197" s="224"/>
      <c r="W197" s="224"/>
      <c r="X197" s="223">
        <f t="shared" si="4"/>
        <v>15.384615384615385</v>
      </c>
      <c r="Y197" s="223">
        <f t="shared" si="5"/>
        <v>6.9230769230769234</v>
      </c>
      <c r="Z197" s="225">
        <f t="shared" si="6"/>
        <v>61.53846153846154</v>
      </c>
    </row>
    <row r="198" spans="2:26" x14ac:dyDescent="0.25">
      <c r="B198" s="5">
        <v>2</v>
      </c>
      <c r="C198" s="6" t="s">
        <v>68</v>
      </c>
      <c r="D198" s="48" t="s">
        <v>19</v>
      </c>
      <c r="E198" s="5">
        <v>11</v>
      </c>
      <c r="F198" s="5">
        <v>12</v>
      </c>
      <c r="G198" s="4">
        <f t="shared" si="0"/>
        <v>12</v>
      </c>
      <c r="H198" s="6" t="s">
        <v>29</v>
      </c>
      <c r="I198" s="8"/>
      <c r="J198" s="8"/>
      <c r="K198" s="8"/>
      <c r="L198" s="53">
        <f t="shared" si="1"/>
        <v>0</v>
      </c>
      <c r="M198" s="211">
        <v>1</v>
      </c>
      <c r="N198" s="211">
        <v>2</v>
      </c>
      <c r="O198" s="211">
        <v>1</v>
      </c>
      <c r="P198" s="212">
        <f t="shared" si="2"/>
        <v>33.333333333333336</v>
      </c>
      <c r="Q198" s="211">
        <v>2</v>
      </c>
      <c r="R198" s="211">
        <v>1</v>
      </c>
      <c r="S198" s="211">
        <v>1</v>
      </c>
      <c r="T198" s="212">
        <f t="shared" si="3"/>
        <v>33.333333333333336</v>
      </c>
      <c r="U198" s="211">
        <v>4</v>
      </c>
      <c r="V198" s="13"/>
      <c r="W198" s="13"/>
      <c r="X198" s="55">
        <f t="shared" si="4"/>
        <v>33.333333333333336</v>
      </c>
      <c r="Y198" s="55">
        <f t="shared" si="5"/>
        <v>7.583333333333333</v>
      </c>
      <c r="Z198" s="56">
        <f t="shared" si="6"/>
        <v>66.666666666666671</v>
      </c>
    </row>
    <row r="199" spans="2:26" x14ac:dyDescent="0.25">
      <c r="B199" s="5"/>
      <c r="C199" s="6" t="s">
        <v>68</v>
      </c>
      <c r="D199" s="48" t="s">
        <v>145</v>
      </c>
      <c r="E199" s="5">
        <v>11</v>
      </c>
      <c r="F199" s="5">
        <v>7</v>
      </c>
      <c r="G199" s="67">
        <f t="shared" si="0"/>
        <v>7</v>
      </c>
      <c r="H199" s="6" t="s">
        <v>29</v>
      </c>
      <c r="I199" s="8">
        <v>1</v>
      </c>
      <c r="J199" s="8">
        <v>1</v>
      </c>
      <c r="K199" s="8">
        <v>2</v>
      </c>
      <c r="L199" s="53">
        <f t="shared" si="1"/>
        <v>57.142857142857146</v>
      </c>
      <c r="M199" s="211"/>
      <c r="N199" s="211">
        <v>1</v>
      </c>
      <c r="O199" s="211">
        <v>2</v>
      </c>
      <c r="P199" s="212">
        <f t="shared" si="2"/>
        <v>42.857142857142854</v>
      </c>
      <c r="Q199" s="211"/>
      <c r="R199" s="211"/>
      <c r="S199" s="211"/>
      <c r="T199" s="212">
        <f t="shared" si="3"/>
        <v>0</v>
      </c>
      <c r="U199" s="211"/>
      <c r="V199" s="13"/>
      <c r="W199" s="13"/>
      <c r="X199" s="55">
        <f t="shared" si="4"/>
        <v>0</v>
      </c>
      <c r="Y199" s="55">
        <f t="shared" si="5"/>
        <v>3.7142857142857144</v>
      </c>
      <c r="Z199" s="56">
        <f t="shared" si="6"/>
        <v>0</v>
      </c>
    </row>
    <row r="200" spans="2:26" x14ac:dyDescent="0.25">
      <c r="B200" s="5"/>
      <c r="C200" s="6"/>
      <c r="D200" s="51"/>
      <c r="E200" s="21"/>
      <c r="F200" s="21"/>
      <c r="G200" s="48"/>
      <c r="H200" s="51"/>
      <c r="I200" s="8"/>
      <c r="J200" s="8"/>
      <c r="K200" s="8"/>
      <c r="L200" s="53"/>
      <c r="M200" s="13"/>
      <c r="N200" s="13"/>
      <c r="O200" s="13"/>
      <c r="P200" s="53"/>
      <c r="Q200" s="13"/>
      <c r="R200" s="13"/>
      <c r="S200" s="13"/>
      <c r="T200" s="53"/>
      <c r="U200" s="13"/>
      <c r="V200" s="13"/>
      <c r="W200" s="13"/>
      <c r="X200" s="55"/>
      <c r="Y200" s="108">
        <f>Y199-Y198</f>
        <v>-3.8690476190476186</v>
      </c>
      <c r="Z200" s="108">
        <f>Z199-Z198</f>
        <v>-66.666666666666671</v>
      </c>
    </row>
    <row r="201" spans="2:26" x14ac:dyDescent="0.25">
      <c r="B201" s="5"/>
      <c r="C201" s="6" t="s">
        <v>138</v>
      </c>
      <c r="D201" s="70" t="s">
        <v>145</v>
      </c>
      <c r="E201" s="21">
        <v>2</v>
      </c>
      <c r="F201" s="21">
        <v>17</v>
      </c>
      <c r="G201" s="67">
        <f t="shared" ref="G201:G203" si="180">I201+J201+K201+M201+N201+O201+Q201+R201+S201+U201+V201+W201</f>
        <v>17</v>
      </c>
      <c r="H201" s="19" t="s">
        <v>30</v>
      </c>
      <c r="I201" s="8"/>
      <c r="J201" s="8"/>
      <c r="K201" s="8"/>
      <c r="L201" s="53">
        <f t="shared" ref="L201:L203" si="181">SUM(I201:K201)*100/F201</f>
        <v>0</v>
      </c>
      <c r="M201" s="13"/>
      <c r="N201" s="13"/>
      <c r="O201" s="13"/>
      <c r="P201" s="53">
        <f t="shared" ref="P201:P203" si="182">SUM(M201:O201)*100/F201</f>
        <v>0</v>
      </c>
      <c r="Q201" s="13">
        <v>3</v>
      </c>
      <c r="R201" s="13">
        <v>6</v>
      </c>
      <c r="S201" s="13">
        <v>3</v>
      </c>
      <c r="T201" s="53">
        <f t="shared" ref="T201:T203" si="183">SUM(Q201:S201)*100/F201</f>
        <v>70.588235294117652</v>
      </c>
      <c r="U201" s="13">
        <v>5</v>
      </c>
      <c r="V201" s="13"/>
      <c r="W201" s="13"/>
      <c r="X201" s="55">
        <f t="shared" ref="X201:X203" si="184">SUM(U201:W201)*100/F201</f>
        <v>29.411764705882351</v>
      </c>
      <c r="Y201" s="55">
        <f t="shared" ref="Y201:Y203" si="185">((1*I201)+(2*J201)+(3*K201)+(4*M201)+(5*N201)+(6*O201)+(7*Q201)+(8*R201)+(9*S201)+(10*U201)+(11*V201)+(12*W201))/G201</f>
        <v>8.5882352941176467</v>
      </c>
      <c r="Z201" s="56">
        <f>T201+X201</f>
        <v>100</v>
      </c>
    </row>
    <row r="202" spans="2:26" x14ac:dyDescent="0.25">
      <c r="B202" s="5">
        <v>1</v>
      </c>
      <c r="C202" s="6" t="s">
        <v>78</v>
      </c>
      <c r="D202" s="48" t="s">
        <v>19</v>
      </c>
      <c r="E202" s="18">
        <v>2</v>
      </c>
      <c r="F202" s="18">
        <v>22</v>
      </c>
      <c r="G202" s="67">
        <f t="shared" si="180"/>
        <v>22</v>
      </c>
      <c r="H202" s="19" t="s">
        <v>30</v>
      </c>
      <c r="I202" s="8"/>
      <c r="J202" s="8"/>
      <c r="K202" s="8">
        <v>1</v>
      </c>
      <c r="L202" s="53">
        <f t="shared" si="181"/>
        <v>4.5454545454545459</v>
      </c>
      <c r="M202" s="8">
        <v>1</v>
      </c>
      <c r="N202" s="8">
        <v>3</v>
      </c>
      <c r="O202" s="8">
        <v>1</v>
      </c>
      <c r="P202" s="53">
        <f t="shared" si="182"/>
        <v>22.727272727272727</v>
      </c>
      <c r="Q202" s="8">
        <v>5</v>
      </c>
      <c r="R202" s="8">
        <v>3</v>
      </c>
      <c r="S202" s="8">
        <v>1</v>
      </c>
      <c r="T202" s="53">
        <f t="shared" si="183"/>
        <v>40.909090909090907</v>
      </c>
      <c r="U202" s="8">
        <v>1</v>
      </c>
      <c r="V202" s="8">
        <v>6</v>
      </c>
      <c r="W202" s="8"/>
      <c r="X202" s="55">
        <f t="shared" si="184"/>
        <v>31.818181818181817</v>
      </c>
      <c r="Y202" s="55">
        <f t="shared" si="185"/>
        <v>7.8181818181818183</v>
      </c>
      <c r="Z202" s="56">
        <f t="shared" ref="Z202:Z203" si="186">T202+X202</f>
        <v>72.72727272727272</v>
      </c>
    </row>
    <row r="203" spans="2:26" x14ac:dyDescent="0.25">
      <c r="B203" s="5"/>
      <c r="C203" s="6" t="s">
        <v>78</v>
      </c>
      <c r="D203" s="48" t="s">
        <v>145</v>
      </c>
      <c r="E203" s="18">
        <v>3</v>
      </c>
      <c r="F203" s="18">
        <v>21</v>
      </c>
      <c r="G203" s="67">
        <f t="shared" si="180"/>
        <v>21</v>
      </c>
      <c r="H203" s="19" t="s">
        <v>30</v>
      </c>
      <c r="I203" s="8"/>
      <c r="J203" s="8"/>
      <c r="K203" s="8">
        <v>2</v>
      </c>
      <c r="L203" s="53">
        <f t="shared" si="181"/>
        <v>9.5238095238095237</v>
      </c>
      <c r="M203" s="8"/>
      <c r="N203" s="8">
        <v>1</v>
      </c>
      <c r="O203" s="8">
        <v>3</v>
      </c>
      <c r="P203" s="53">
        <f t="shared" si="182"/>
        <v>19.047619047619047</v>
      </c>
      <c r="Q203" s="8">
        <v>5</v>
      </c>
      <c r="R203" s="8"/>
      <c r="S203" s="8">
        <v>1</v>
      </c>
      <c r="T203" s="53">
        <f t="shared" si="183"/>
        <v>28.571428571428573</v>
      </c>
      <c r="U203" s="8">
        <v>4</v>
      </c>
      <c r="V203" s="8">
        <v>5</v>
      </c>
      <c r="W203" s="8"/>
      <c r="X203" s="55">
        <f t="shared" si="184"/>
        <v>42.857142857142854</v>
      </c>
      <c r="Y203" s="55">
        <f t="shared" si="185"/>
        <v>8</v>
      </c>
      <c r="Z203" s="56">
        <f t="shared" si="186"/>
        <v>71.428571428571431</v>
      </c>
    </row>
    <row r="204" spans="2:26" x14ac:dyDescent="0.25">
      <c r="B204" s="5"/>
      <c r="C204" s="6"/>
      <c r="D204" s="48"/>
      <c r="E204" s="18"/>
      <c r="F204" s="18"/>
      <c r="G204" s="67"/>
      <c r="H204" s="19"/>
      <c r="I204" s="8"/>
      <c r="J204" s="8"/>
      <c r="K204" s="8"/>
      <c r="L204" s="53"/>
      <c r="M204" s="8"/>
      <c r="N204" s="8"/>
      <c r="O204" s="8"/>
      <c r="P204" s="53"/>
      <c r="Q204" s="8"/>
      <c r="R204" s="8"/>
      <c r="S204" s="8"/>
      <c r="T204" s="53"/>
      <c r="U204" s="8"/>
      <c r="V204" s="8"/>
      <c r="W204" s="8"/>
      <c r="X204" s="55"/>
      <c r="Y204" s="108">
        <f>Y203-Y202</f>
        <v>0.18181818181818166</v>
      </c>
      <c r="Z204" s="108">
        <f>Z203-Z202</f>
        <v>-1.2987012987012889</v>
      </c>
    </row>
    <row r="205" spans="2:26" x14ac:dyDescent="0.25">
      <c r="B205" s="5"/>
      <c r="C205" s="125" t="s">
        <v>70</v>
      </c>
      <c r="D205" s="98" t="s">
        <v>101</v>
      </c>
      <c r="E205" s="200">
        <v>2</v>
      </c>
      <c r="F205" s="200">
        <v>10</v>
      </c>
      <c r="G205" s="67">
        <f>I205+J205+K205+M205+N205+O205+Q205+R205+S205+U205+V205+W205</f>
        <v>10</v>
      </c>
      <c r="H205" s="201" t="s">
        <v>136</v>
      </c>
      <c r="I205" s="135"/>
      <c r="J205" s="135"/>
      <c r="K205" s="135"/>
      <c r="L205" s="210">
        <f t="shared" si="1"/>
        <v>0</v>
      </c>
      <c r="M205" s="135">
        <v>1</v>
      </c>
      <c r="N205" s="135"/>
      <c r="O205" s="135">
        <v>1</v>
      </c>
      <c r="P205" s="210">
        <f t="shared" si="2"/>
        <v>20</v>
      </c>
      <c r="Q205" s="135"/>
      <c r="R205" s="135">
        <v>1</v>
      </c>
      <c r="S205" s="135">
        <v>1</v>
      </c>
      <c r="T205" s="210">
        <f t="shared" si="3"/>
        <v>20</v>
      </c>
      <c r="U205" s="135">
        <v>3</v>
      </c>
      <c r="V205" s="135">
        <v>3</v>
      </c>
      <c r="W205" s="135"/>
      <c r="X205" s="106">
        <f t="shared" si="4"/>
        <v>60</v>
      </c>
      <c r="Y205" s="106">
        <f>((1*I205)+(2*J205)+(3*K205)+(4*M205)+(5*N205)+(6*O205)+(7*Q205)+(8*R205)+(9*S205)+(10*U205)+(11*V205)+(12*W205))/G205</f>
        <v>9</v>
      </c>
      <c r="Z205" s="107">
        <f t="shared" si="6"/>
        <v>80</v>
      </c>
    </row>
    <row r="206" spans="2:26" ht="15.75" customHeight="1" x14ac:dyDescent="0.25">
      <c r="B206" s="5">
        <v>2</v>
      </c>
      <c r="C206" s="6" t="s">
        <v>70</v>
      </c>
      <c r="D206" s="48" t="s">
        <v>19</v>
      </c>
      <c r="E206" s="18">
        <v>3</v>
      </c>
      <c r="F206" s="18">
        <v>10</v>
      </c>
      <c r="G206" s="4">
        <f>I206+J206+K206+M206+N206+O206+Q206+R206+S206+U206+V206+W206</f>
        <v>10</v>
      </c>
      <c r="H206" s="19" t="s">
        <v>30</v>
      </c>
      <c r="I206" s="8"/>
      <c r="J206" s="8"/>
      <c r="K206" s="8"/>
      <c r="L206" s="53">
        <f t="shared" si="1"/>
        <v>0</v>
      </c>
      <c r="M206" s="8"/>
      <c r="N206" s="8">
        <v>1</v>
      </c>
      <c r="O206" s="8"/>
      <c r="P206" s="53">
        <f t="shared" si="2"/>
        <v>10</v>
      </c>
      <c r="Q206" s="8">
        <v>1</v>
      </c>
      <c r="R206" s="8"/>
      <c r="S206" s="8">
        <v>1</v>
      </c>
      <c r="T206" s="53">
        <f t="shared" si="3"/>
        <v>20</v>
      </c>
      <c r="U206" s="8">
        <v>2</v>
      </c>
      <c r="V206" s="8">
        <v>5</v>
      </c>
      <c r="W206" s="8"/>
      <c r="X206" s="55">
        <f t="shared" si="4"/>
        <v>70</v>
      </c>
      <c r="Y206" s="55">
        <f>((1*I206)+(2*J206)+(3*K206)+(4*M206)+(5*N206)+(6*O206)+(7*Q206)+(8*R206)+(9*S206)+(10*U206)+(11*V206)+(12*W206))/G206</f>
        <v>9.6</v>
      </c>
      <c r="Z206" s="56">
        <f t="shared" si="6"/>
        <v>90</v>
      </c>
    </row>
    <row r="207" spans="2:26" ht="15.75" customHeight="1" x14ac:dyDescent="0.25">
      <c r="B207" s="5"/>
      <c r="C207" s="6" t="s">
        <v>70</v>
      </c>
      <c r="D207" s="48" t="s">
        <v>145</v>
      </c>
      <c r="E207" s="18">
        <v>4</v>
      </c>
      <c r="F207" s="18">
        <v>10</v>
      </c>
      <c r="G207" s="67">
        <f>I207+J207+K207+M207+N207+O207+Q207+R207+S207+U207+V207+W207</f>
        <v>10</v>
      </c>
      <c r="H207" s="19" t="s">
        <v>30</v>
      </c>
      <c r="I207" s="8"/>
      <c r="J207" s="8"/>
      <c r="K207" s="8"/>
      <c r="L207" s="53">
        <f t="shared" si="1"/>
        <v>0</v>
      </c>
      <c r="M207" s="8"/>
      <c r="N207" s="8"/>
      <c r="O207" s="8">
        <v>1</v>
      </c>
      <c r="P207" s="53">
        <f t="shared" si="2"/>
        <v>10</v>
      </c>
      <c r="Q207" s="8">
        <v>1</v>
      </c>
      <c r="R207" s="8"/>
      <c r="S207" s="8">
        <v>1</v>
      </c>
      <c r="T207" s="53">
        <f t="shared" si="3"/>
        <v>20</v>
      </c>
      <c r="U207" s="8">
        <v>5</v>
      </c>
      <c r="V207" s="8">
        <v>2</v>
      </c>
      <c r="W207" s="8"/>
      <c r="X207" s="55">
        <f t="shared" si="4"/>
        <v>70</v>
      </c>
      <c r="Y207" s="55">
        <f>((1*I207)+(2*J207)+(3*K207)+(4*M207)+(5*N207)+(6*O207)+(7*Q207)+(8*R207)+(9*S207)+(10*U207)+(11*V207)+(12*W207))/G207</f>
        <v>9.4</v>
      </c>
      <c r="Z207" s="56">
        <f t="shared" si="6"/>
        <v>90</v>
      </c>
    </row>
    <row r="208" spans="2:26" ht="15.75" customHeight="1" x14ac:dyDescent="0.25">
      <c r="B208" s="5"/>
      <c r="C208" s="6"/>
      <c r="D208" s="48"/>
      <c r="E208" s="18"/>
      <c r="F208" s="18"/>
      <c r="G208" s="67"/>
      <c r="H208" s="19"/>
      <c r="I208" s="8"/>
      <c r="J208" s="8"/>
      <c r="K208" s="8"/>
      <c r="L208" s="53"/>
      <c r="M208" s="8"/>
      <c r="N208" s="8"/>
      <c r="O208" s="8"/>
      <c r="P208" s="53"/>
      <c r="Q208" s="8"/>
      <c r="R208" s="8"/>
      <c r="S208" s="8"/>
      <c r="T208" s="53"/>
      <c r="U208" s="8"/>
      <c r="V208" s="8"/>
      <c r="W208" s="8"/>
      <c r="X208" s="55"/>
      <c r="Y208" s="108">
        <f>Y207-Y206</f>
        <v>-0.19999999999999929</v>
      </c>
      <c r="Z208" s="108">
        <f>Z207-Z206</f>
        <v>0</v>
      </c>
    </row>
    <row r="209" spans="1:27" ht="16.5" customHeight="1" x14ac:dyDescent="0.25">
      <c r="B209" s="5">
        <v>3</v>
      </c>
      <c r="C209" s="125" t="s">
        <v>64</v>
      </c>
      <c r="D209" s="98" t="s">
        <v>101</v>
      </c>
      <c r="E209" s="200">
        <v>3</v>
      </c>
      <c r="F209" s="200">
        <v>18</v>
      </c>
      <c r="G209" s="67">
        <f t="shared" si="0"/>
        <v>18</v>
      </c>
      <c r="H209" s="201" t="s">
        <v>136</v>
      </c>
      <c r="I209" s="155"/>
      <c r="J209" s="155"/>
      <c r="K209" s="155"/>
      <c r="L209" s="158">
        <f t="shared" ref="L209" si="187">SUM(I209:K209)*100/G209</f>
        <v>0</v>
      </c>
      <c r="M209" s="155"/>
      <c r="N209" s="155"/>
      <c r="O209" s="155">
        <v>1</v>
      </c>
      <c r="P209" s="158">
        <f t="shared" ref="P209" si="188">SUM(M209:O209)*100/G209</f>
        <v>5.5555555555555554</v>
      </c>
      <c r="Q209" s="155">
        <v>1</v>
      </c>
      <c r="R209" s="155">
        <v>1</v>
      </c>
      <c r="S209" s="155">
        <v>8</v>
      </c>
      <c r="T209" s="158">
        <f t="shared" ref="T209" si="189">SUM(Q209:S209)*100/G209</f>
        <v>55.555555555555557</v>
      </c>
      <c r="U209" s="155">
        <v>7</v>
      </c>
      <c r="V209" s="155"/>
      <c r="W209" s="155"/>
      <c r="X209" s="158">
        <f t="shared" ref="X209" si="190">SUM(U209:W209)*100/G209</f>
        <v>38.888888888888886</v>
      </c>
      <c r="Y209" s="106">
        <f t="shared" si="5"/>
        <v>9.0555555555555554</v>
      </c>
      <c r="Z209" s="107">
        <f t="shared" si="6"/>
        <v>94.444444444444443</v>
      </c>
    </row>
    <row r="210" spans="1:27" ht="15.75" customHeight="1" x14ac:dyDescent="0.25">
      <c r="B210" s="5"/>
      <c r="C210" s="6" t="s">
        <v>64</v>
      </c>
      <c r="D210" s="48" t="s">
        <v>19</v>
      </c>
      <c r="E210" s="5">
        <v>4</v>
      </c>
      <c r="F210" s="5">
        <v>17</v>
      </c>
      <c r="G210" s="4">
        <f t="shared" si="0"/>
        <v>17</v>
      </c>
      <c r="H210" s="19" t="s">
        <v>30</v>
      </c>
      <c r="I210" s="8"/>
      <c r="J210" s="8"/>
      <c r="K210" s="8"/>
      <c r="L210" s="53">
        <f t="shared" si="1"/>
        <v>0</v>
      </c>
      <c r="M210" s="8"/>
      <c r="N210" s="8"/>
      <c r="O210" s="8">
        <v>1</v>
      </c>
      <c r="P210" s="53">
        <f t="shared" si="2"/>
        <v>5.882352941176471</v>
      </c>
      <c r="Q210" s="8">
        <v>1</v>
      </c>
      <c r="R210" s="8">
        <v>2</v>
      </c>
      <c r="S210" s="8">
        <v>6</v>
      </c>
      <c r="T210" s="53">
        <f t="shared" si="3"/>
        <v>52.941176470588232</v>
      </c>
      <c r="U210" s="8">
        <v>4</v>
      </c>
      <c r="V210" s="8">
        <v>3</v>
      </c>
      <c r="W210" s="8"/>
      <c r="X210" s="55">
        <f t="shared" si="4"/>
        <v>41.176470588235297</v>
      </c>
      <c r="Y210" s="55">
        <f t="shared" si="5"/>
        <v>9.1764705882352935</v>
      </c>
      <c r="Z210" s="56">
        <f t="shared" si="6"/>
        <v>94.117647058823536</v>
      </c>
    </row>
    <row r="211" spans="1:27" ht="15.75" customHeight="1" x14ac:dyDescent="0.25">
      <c r="B211" s="5"/>
      <c r="C211" s="6"/>
      <c r="D211" s="48"/>
      <c r="E211" s="5"/>
      <c r="F211" s="5"/>
      <c r="G211" s="110"/>
      <c r="H211" s="19"/>
      <c r="I211" s="8"/>
      <c r="J211" s="8"/>
      <c r="K211" s="8"/>
      <c r="L211" s="53"/>
      <c r="M211" s="8"/>
      <c r="N211" s="8"/>
      <c r="O211" s="8"/>
      <c r="P211" s="53"/>
      <c r="Q211" s="8"/>
      <c r="R211" s="8"/>
      <c r="S211" s="8"/>
      <c r="T211" s="53"/>
      <c r="U211" s="8"/>
      <c r="V211" s="8"/>
      <c r="W211" s="8"/>
      <c r="X211" s="55"/>
      <c r="Y211" s="108">
        <f>AVERAGE(Y201,Y203,Y207)</f>
        <v>8.6627450980392151</v>
      </c>
      <c r="Z211" s="108">
        <f>AVERAGE(Z201,Z203,Z207)</f>
        <v>87.142857142857153</v>
      </c>
    </row>
    <row r="212" spans="1:27" ht="15.75" customHeight="1" x14ac:dyDescent="0.25">
      <c r="B212" s="5">
        <v>4</v>
      </c>
      <c r="C212" s="125" t="s">
        <v>73</v>
      </c>
      <c r="D212" s="98" t="s">
        <v>101</v>
      </c>
      <c r="E212" s="191">
        <v>4</v>
      </c>
      <c r="F212" s="191">
        <v>14</v>
      </c>
      <c r="G212" s="67">
        <f t="shared" si="0"/>
        <v>14</v>
      </c>
      <c r="H212" s="201" t="s">
        <v>136</v>
      </c>
      <c r="I212" s="155"/>
      <c r="J212" s="155"/>
      <c r="K212" s="155"/>
      <c r="L212" s="158">
        <f t="shared" ref="L212" si="191">SUM(I212:K212)*100/G212</f>
        <v>0</v>
      </c>
      <c r="M212" s="155">
        <v>1</v>
      </c>
      <c r="N212" s="155"/>
      <c r="O212" s="155">
        <v>2</v>
      </c>
      <c r="P212" s="158">
        <f t="shared" ref="P212" si="192">SUM(M212:O212)*100/G212</f>
        <v>21.428571428571427</v>
      </c>
      <c r="Q212" s="155">
        <v>2</v>
      </c>
      <c r="R212" s="155">
        <v>2</v>
      </c>
      <c r="S212" s="155">
        <v>4</v>
      </c>
      <c r="T212" s="158">
        <f t="shared" ref="T212" si="193">SUM(Q212:S212)*100/G212</f>
        <v>57.142857142857146</v>
      </c>
      <c r="U212" s="155">
        <v>1</v>
      </c>
      <c r="V212" s="155">
        <v>2</v>
      </c>
      <c r="W212" s="155"/>
      <c r="X212" s="158">
        <f t="shared" ref="X212" si="194">SUM(U212:W212)*100/G212</f>
        <v>21.428571428571427</v>
      </c>
      <c r="Y212" s="106">
        <f t="shared" ref="Y212" si="195">((1*I212)+(2*J212)+(3*K212)+(4*M212)+(5*N212)+(6*O212)+(7*Q212)+(8*R212)+(9*S212)+(10*U212)+(11*V212)+(12*W212))/G212</f>
        <v>8.1428571428571423</v>
      </c>
      <c r="Z212" s="107">
        <f t="shared" ref="Z212" si="196">T212+X212</f>
        <v>78.571428571428569</v>
      </c>
    </row>
    <row r="213" spans="1:27" x14ac:dyDescent="0.25">
      <c r="B213" s="5"/>
      <c r="C213" s="6" t="s">
        <v>69</v>
      </c>
      <c r="D213" s="48" t="s">
        <v>19</v>
      </c>
      <c r="E213" s="5">
        <v>5</v>
      </c>
      <c r="F213" s="5">
        <v>14</v>
      </c>
      <c r="G213" s="4">
        <f t="shared" si="0"/>
        <v>14</v>
      </c>
      <c r="H213" s="6" t="s">
        <v>30</v>
      </c>
      <c r="I213" s="8">
        <v>1</v>
      </c>
      <c r="J213" s="8"/>
      <c r="K213" s="8">
        <v>3</v>
      </c>
      <c r="L213" s="53">
        <f t="shared" si="1"/>
        <v>28.571428571428573</v>
      </c>
      <c r="M213" s="8">
        <v>1</v>
      </c>
      <c r="N213" s="8"/>
      <c r="O213" s="8">
        <v>3</v>
      </c>
      <c r="P213" s="53">
        <f t="shared" si="2"/>
        <v>28.571428571428573</v>
      </c>
      <c r="Q213" s="8">
        <v>3</v>
      </c>
      <c r="R213" s="8">
        <v>2</v>
      </c>
      <c r="S213" s="8">
        <v>1</v>
      </c>
      <c r="T213" s="53">
        <f t="shared" si="3"/>
        <v>42.857142857142854</v>
      </c>
      <c r="U213" s="8"/>
      <c r="V213" s="8"/>
      <c r="W213" s="8"/>
      <c r="X213" s="55">
        <f t="shared" si="4"/>
        <v>0</v>
      </c>
      <c r="Y213" s="55">
        <f t="shared" si="5"/>
        <v>5.5714285714285712</v>
      </c>
      <c r="Z213" s="56">
        <f t="shared" si="6"/>
        <v>42.857142857142854</v>
      </c>
    </row>
    <row r="214" spans="1:27" x14ac:dyDescent="0.25">
      <c r="B214" s="20"/>
      <c r="C214" s="6" t="s">
        <v>69</v>
      </c>
      <c r="D214" s="48" t="s">
        <v>145</v>
      </c>
      <c r="E214" s="5">
        <v>5</v>
      </c>
      <c r="F214" s="5">
        <v>17</v>
      </c>
      <c r="G214" s="67">
        <f t="shared" si="0"/>
        <v>17</v>
      </c>
      <c r="H214" s="6" t="s">
        <v>30</v>
      </c>
      <c r="I214" s="8"/>
      <c r="J214" s="8">
        <v>1</v>
      </c>
      <c r="K214" s="8"/>
      <c r="L214" s="53">
        <f t="shared" si="1"/>
        <v>5.882352941176471</v>
      </c>
      <c r="M214" s="8">
        <v>2</v>
      </c>
      <c r="N214" s="8">
        <v>1</v>
      </c>
      <c r="O214" s="8">
        <v>5</v>
      </c>
      <c r="P214" s="53">
        <f t="shared" si="2"/>
        <v>47.058823529411768</v>
      </c>
      <c r="Q214" s="8">
        <v>2</v>
      </c>
      <c r="R214" s="8">
        <v>4</v>
      </c>
      <c r="S214" s="8"/>
      <c r="T214" s="53">
        <f t="shared" si="3"/>
        <v>35.294117647058826</v>
      </c>
      <c r="U214" s="8">
        <v>2</v>
      </c>
      <c r="V214" s="8"/>
      <c r="W214" s="8"/>
      <c r="X214" s="55">
        <f t="shared" si="4"/>
        <v>11.764705882352942</v>
      </c>
      <c r="Y214" s="55">
        <f t="shared" si="5"/>
        <v>6.5294117647058822</v>
      </c>
      <c r="Z214" s="56">
        <f t="shared" si="6"/>
        <v>47.058823529411768</v>
      </c>
    </row>
    <row r="215" spans="1:27" x14ac:dyDescent="0.25">
      <c r="B215" s="20"/>
      <c r="C215" s="6"/>
      <c r="D215" s="48"/>
      <c r="E215" s="5"/>
      <c r="F215" s="5"/>
      <c r="G215" s="110"/>
      <c r="H215" s="6"/>
      <c r="I215" s="8"/>
      <c r="J215" s="8"/>
      <c r="K215" s="8"/>
      <c r="L215" s="53"/>
      <c r="M215" s="8"/>
      <c r="N215" s="8"/>
      <c r="O215" s="8"/>
      <c r="P215" s="53"/>
      <c r="Q215" s="8"/>
      <c r="R215" s="8"/>
      <c r="S215" s="8"/>
      <c r="T215" s="53"/>
      <c r="U215" s="8"/>
      <c r="V215" s="8"/>
      <c r="W215" s="8"/>
      <c r="X215" s="55"/>
      <c r="Y215" s="108">
        <f>Y214-Y213</f>
        <v>0.95798319327731107</v>
      </c>
      <c r="Z215" s="108">
        <f>Z214-Z213</f>
        <v>4.201680672268914</v>
      </c>
    </row>
    <row r="216" spans="1:27" x14ac:dyDescent="0.25">
      <c r="B216" s="20">
        <v>5</v>
      </c>
      <c r="C216" s="104" t="s">
        <v>69</v>
      </c>
      <c r="D216" s="98" t="s">
        <v>101</v>
      </c>
      <c r="E216" s="153">
        <v>5</v>
      </c>
      <c r="F216" s="153">
        <v>15</v>
      </c>
      <c r="G216" s="67">
        <f t="shared" si="0"/>
        <v>15</v>
      </c>
      <c r="H216" s="104" t="s">
        <v>30</v>
      </c>
      <c r="I216" s="155"/>
      <c r="J216" s="155"/>
      <c r="K216" s="155">
        <v>2</v>
      </c>
      <c r="L216" s="158">
        <f t="shared" ref="L216" si="197">SUM(I216:K216)*100/G216</f>
        <v>13.333333333333334</v>
      </c>
      <c r="M216" s="155">
        <v>1</v>
      </c>
      <c r="N216" s="155"/>
      <c r="O216" s="155">
        <v>1</v>
      </c>
      <c r="P216" s="158">
        <f t="shared" ref="P216" si="198">SUM(M216:O216)*100/G216</f>
        <v>13.333333333333334</v>
      </c>
      <c r="Q216" s="155">
        <v>2</v>
      </c>
      <c r="R216" s="155">
        <v>1</v>
      </c>
      <c r="S216" s="155">
        <v>5</v>
      </c>
      <c r="T216" s="158">
        <f t="shared" ref="T216" si="199">SUM(Q216:S216)*100/G216</f>
        <v>53.333333333333336</v>
      </c>
      <c r="U216" s="155">
        <v>3</v>
      </c>
      <c r="V216" s="155"/>
      <c r="W216" s="155"/>
      <c r="X216" s="158">
        <f t="shared" ref="X216" si="200">SUM(U216:W216)*100/G216</f>
        <v>20</v>
      </c>
      <c r="Y216" s="106">
        <f t="shared" ref="Y216" si="201">((1*I216)+(2*J216)+(3*K216)+(4*M216)+(5*N216)+(6*O216)+(7*Q216)+(8*R216)+(9*S216)+(10*U216)+(11*V216)+(12*W216))/G216</f>
        <v>7.5333333333333332</v>
      </c>
      <c r="Z216" s="107">
        <f t="shared" ref="Z216" si="202">T216+X216</f>
        <v>73.333333333333343</v>
      </c>
    </row>
    <row r="217" spans="1:27" x14ac:dyDescent="0.25">
      <c r="B217" s="20"/>
      <c r="C217" s="6"/>
      <c r="D217" s="48"/>
      <c r="E217" s="5"/>
      <c r="F217" s="5"/>
      <c r="G217" s="110"/>
      <c r="H217" s="6"/>
      <c r="I217" s="8"/>
      <c r="J217" s="8"/>
      <c r="K217" s="8"/>
      <c r="L217" s="53"/>
      <c r="M217" s="8"/>
      <c r="N217" s="8"/>
      <c r="O217" s="8"/>
      <c r="P217" s="53"/>
      <c r="Q217" s="8"/>
      <c r="R217" s="8"/>
      <c r="S217" s="8"/>
      <c r="T217" s="53"/>
      <c r="U217" s="8"/>
      <c r="V217" s="8"/>
      <c r="W217" s="8"/>
      <c r="X217" s="55"/>
      <c r="Y217" s="55"/>
      <c r="Z217" s="56"/>
    </row>
    <row r="218" spans="1:27" x14ac:dyDescent="0.25">
      <c r="B218" s="20"/>
      <c r="C218" s="6"/>
      <c r="D218" s="98" t="s">
        <v>101</v>
      </c>
      <c r="E218" s="5"/>
      <c r="F218" s="5"/>
      <c r="G218" s="110"/>
      <c r="H218" s="201" t="s">
        <v>136</v>
      </c>
      <c r="I218" s="8"/>
      <c r="J218" s="8"/>
      <c r="K218" s="8"/>
      <c r="L218" s="53"/>
      <c r="M218" s="8"/>
      <c r="N218" s="8"/>
      <c r="O218" s="8"/>
      <c r="P218" s="53"/>
      <c r="Q218" s="8"/>
      <c r="R218" s="8"/>
      <c r="S218" s="8"/>
      <c r="T218" s="53"/>
      <c r="U218" s="8"/>
      <c r="V218" s="8"/>
      <c r="W218" s="8"/>
      <c r="X218" s="55"/>
      <c r="Y218" s="106">
        <f>AVERAGE(Y216,Y212,Y209,Y205)</f>
        <v>8.4329365079365068</v>
      </c>
      <c r="Z218" s="106">
        <f>AVERAGE(Z216,Z212,Z209)</f>
        <v>82.116402116402128</v>
      </c>
    </row>
    <row r="219" spans="1:27" x14ac:dyDescent="0.25">
      <c r="B219" s="20"/>
      <c r="C219" s="6"/>
      <c r="D219" s="48" t="s">
        <v>19</v>
      </c>
      <c r="E219" s="5"/>
      <c r="F219" s="5"/>
      <c r="G219" s="110"/>
      <c r="H219" s="6" t="s">
        <v>30</v>
      </c>
      <c r="I219" s="8"/>
      <c r="J219" s="8"/>
      <c r="K219" s="8"/>
      <c r="L219" s="53"/>
      <c r="M219" s="8"/>
      <c r="N219" s="8"/>
      <c r="O219" s="8"/>
      <c r="P219" s="53"/>
      <c r="Q219" s="8"/>
      <c r="R219" s="8"/>
      <c r="S219" s="8"/>
      <c r="T219" s="53"/>
      <c r="U219" s="8"/>
      <c r="V219" s="8"/>
      <c r="W219" s="8"/>
      <c r="X219" s="55"/>
      <c r="Y219" s="55">
        <f>AVERAGE(Y213,Y210,Y206,Y202)</f>
        <v>8.0415202444614202</v>
      </c>
      <c r="Z219" s="55">
        <f>AVERAGE(Z213,Z210,Z206,Z202)</f>
        <v>74.925515660809779</v>
      </c>
    </row>
    <row r="220" spans="1:27" x14ac:dyDescent="0.25">
      <c r="B220" s="20"/>
      <c r="C220" s="6"/>
      <c r="D220" s="48" t="s">
        <v>145</v>
      </c>
      <c r="E220" s="5"/>
      <c r="F220" s="5"/>
      <c r="G220" s="110"/>
      <c r="H220" s="6" t="s">
        <v>30</v>
      </c>
      <c r="I220" s="8"/>
      <c r="J220" s="8"/>
      <c r="K220" s="8"/>
      <c r="L220" s="53"/>
      <c r="M220" s="8"/>
      <c r="N220" s="8"/>
      <c r="O220" s="8"/>
      <c r="P220" s="53"/>
      <c r="Q220" s="8"/>
      <c r="R220" s="8"/>
      <c r="S220" s="8"/>
      <c r="T220" s="53"/>
      <c r="U220" s="8"/>
      <c r="V220" s="8"/>
      <c r="W220" s="8"/>
      <c r="X220" s="55"/>
      <c r="Y220" s="55">
        <f>AVERAGE(Y214,Y207,Y203,Y201)</f>
        <v>8.1294117647058819</v>
      </c>
      <c r="Z220" s="55">
        <f>AVERAGE(Z214,Z207,Z203,Z201)</f>
        <v>77.121848739495803</v>
      </c>
    </row>
    <row r="221" spans="1:27" x14ac:dyDescent="0.25">
      <c r="B221" s="20"/>
      <c r="C221" s="6"/>
      <c r="D221" s="48"/>
      <c r="E221" s="5"/>
      <c r="F221" s="5"/>
      <c r="G221" s="110"/>
      <c r="H221" s="6"/>
      <c r="I221" s="8"/>
      <c r="J221" s="8"/>
      <c r="K221" s="8"/>
      <c r="L221" s="53"/>
      <c r="M221" s="8"/>
      <c r="N221" s="8"/>
      <c r="O221" s="8"/>
      <c r="P221" s="53"/>
      <c r="Q221" s="8"/>
      <c r="R221" s="8"/>
      <c r="S221" s="8"/>
      <c r="T221" s="53"/>
      <c r="U221" s="8"/>
      <c r="V221" s="8"/>
      <c r="W221" s="8"/>
      <c r="X221" s="55"/>
      <c r="Y221" s="108">
        <f>Y220-Y219</f>
        <v>8.7891520244461674E-2</v>
      </c>
      <c r="Z221" s="108">
        <f>Z220-Z219</f>
        <v>2.196333078686024</v>
      </c>
    </row>
    <row r="222" spans="1:27" x14ac:dyDescent="0.25">
      <c r="B222" s="20"/>
      <c r="C222" s="6"/>
      <c r="D222" s="48"/>
      <c r="E222" s="5"/>
      <c r="F222" s="5"/>
      <c r="G222" s="110"/>
      <c r="H222" s="6"/>
      <c r="I222" s="8"/>
      <c r="J222" s="8"/>
      <c r="K222" s="8"/>
      <c r="L222" s="53"/>
      <c r="M222" s="8"/>
      <c r="N222" s="8"/>
      <c r="O222" s="8"/>
      <c r="P222" s="53"/>
      <c r="Q222" s="8"/>
      <c r="R222" s="8"/>
      <c r="S222" s="8"/>
      <c r="T222" s="53"/>
      <c r="U222" s="8"/>
      <c r="V222" s="8"/>
      <c r="W222" s="8"/>
      <c r="X222" s="55"/>
      <c r="Y222" s="159"/>
      <c r="Z222" s="159"/>
    </row>
    <row r="223" spans="1:27" x14ac:dyDescent="0.25">
      <c r="B223" s="20">
        <v>1</v>
      </c>
      <c r="C223" s="104" t="s">
        <v>69</v>
      </c>
      <c r="D223" s="98" t="s">
        <v>101</v>
      </c>
      <c r="E223" s="100">
        <v>11</v>
      </c>
      <c r="F223" s="100">
        <v>13</v>
      </c>
      <c r="G223" s="67">
        <f t="shared" si="0"/>
        <v>13</v>
      </c>
      <c r="H223" s="104" t="s">
        <v>31</v>
      </c>
      <c r="I223" s="153"/>
      <c r="J223" s="153">
        <v>1</v>
      </c>
      <c r="K223" s="153"/>
      <c r="L223" s="111">
        <f>SUM(I223:K223)*100/G223</f>
        <v>7.6923076923076925</v>
      </c>
      <c r="M223" s="153"/>
      <c r="N223" s="153">
        <v>4</v>
      </c>
      <c r="O223" s="153">
        <v>2</v>
      </c>
      <c r="P223" s="111">
        <f>SUM(M223:O223)*100/G223</f>
        <v>46.153846153846153</v>
      </c>
      <c r="Q223" s="153">
        <v>2</v>
      </c>
      <c r="R223" s="153">
        <v>2</v>
      </c>
      <c r="S223" s="153"/>
      <c r="T223" s="111">
        <f>SUM(Q223:S223)*100/G223</f>
        <v>30.76923076923077</v>
      </c>
      <c r="U223" s="153">
        <v>2</v>
      </c>
      <c r="V223" s="153"/>
      <c r="W223" s="153"/>
      <c r="X223" s="111">
        <f>SUM(U223:W223)*100/G223</f>
        <v>15.384615384615385</v>
      </c>
      <c r="Y223" s="106">
        <f>((1*I223)+(2*J223)+(3*K223)+(4*M223)+(5*N223)+(6*O223)+(7*Q223)+(8*R223)+(9*S223)+(10*U223)+(11*V223)+(12*W223))/G223</f>
        <v>6.4615384615384617</v>
      </c>
      <c r="Z223" s="107">
        <f t="shared" si="6"/>
        <v>46.153846153846153</v>
      </c>
    </row>
    <row r="224" spans="1:27" x14ac:dyDescent="0.25">
      <c r="A224" s="15"/>
      <c r="B224" s="20">
        <v>2</v>
      </c>
      <c r="C224" s="6" t="s">
        <v>69</v>
      </c>
      <c r="D224" s="48" t="s">
        <v>19</v>
      </c>
      <c r="E224" s="5">
        <v>11</v>
      </c>
      <c r="F224" s="5">
        <v>12</v>
      </c>
      <c r="G224" s="4">
        <f t="shared" si="0"/>
        <v>12</v>
      </c>
      <c r="H224" s="6" t="s">
        <v>31</v>
      </c>
      <c r="I224" s="31"/>
      <c r="J224" s="202"/>
      <c r="K224" s="202">
        <v>3</v>
      </c>
      <c r="L224" s="203">
        <f t="shared" si="1"/>
        <v>25</v>
      </c>
      <c r="M224" s="202">
        <v>2</v>
      </c>
      <c r="N224" s="202"/>
      <c r="O224" s="202">
        <v>1</v>
      </c>
      <c r="P224" s="203">
        <f t="shared" si="2"/>
        <v>25</v>
      </c>
      <c r="Q224" s="202">
        <v>3</v>
      </c>
      <c r="R224" s="202">
        <v>2</v>
      </c>
      <c r="S224" s="202"/>
      <c r="T224" s="203">
        <f t="shared" si="3"/>
        <v>41.666666666666664</v>
      </c>
      <c r="U224" s="202">
        <v>1</v>
      </c>
      <c r="V224" s="31"/>
      <c r="W224" s="31"/>
      <c r="X224" s="55">
        <f t="shared" si="4"/>
        <v>8.3333333333333339</v>
      </c>
      <c r="Y224" s="55">
        <f t="shared" si="5"/>
        <v>5.833333333333333</v>
      </c>
      <c r="Z224" s="56">
        <f t="shared" si="6"/>
        <v>50</v>
      </c>
      <c r="AA224" s="15"/>
    </row>
    <row r="225" spans="1:27" x14ac:dyDescent="0.25">
      <c r="A225" s="15"/>
      <c r="B225" s="94"/>
      <c r="C225" s="6" t="s">
        <v>69</v>
      </c>
      <c r="D225" s="73" t="s">
        <v>145</v>
      </c>
      <c r="E225" s="94">
        <v>11</v>
      </c>
      <c r="F225" s="94">
        <v>7</v>
      </c>
      <c r="G225" s="67">
        <f t="shared" si="0"/>
        <v>7</v>
      </c>
      <c r="H225" s="6" t="s">
        <v>31</v>
      </c>
      <c r="I225" s="95"/>
      <c r="J225" s="95">
        <v>3</v>
      </c>
      <c r="K225" s="95">
        <v>1</v>
      </c>
      <c r="L225" s="203">
        <f t="shared" si="1"/>
        <v>57.142857142857146</v>
      </c>
      <c r="M225" s="95">
        <v>1</v>
      </c>
      <c r="N225" s="95"/>
      <c r="O225" s="95">
        <v>1</v>
      </c>
      <c r="P225" s="203">
        <f t="shared" si="2"/>
        <v>28.571428571428573</v>
      </c>
      <c r="Q225" s="95">
        <v>1</v>
      </c>
      <c r="R225" s="95"/>
      <c r="S225" s="95"/>
      <c r="T225" s="203">
        <f t="shared" si="3"/>
        <v>14.285714285714286</v>
      </c>
      <c r="U225" s="95"/>
      <c r="V225" s="95"/>
      <c r="W225" s="95"/>
      <c r="X225" s="55">
        <f t="shared" si="4"/>
        <v>0</v>
      </c>
      <c r="Y225" s="55">
        <f t="shared" si="5"/>
        <v>3.7142857142857144</v>
      </c>
      <c r="Z225" s="56">
        <f t="shared" si="6"/>
        <v>14.285714285714286</v>
      </c>
      <c r="AA225" s="15"/>
    </row>
    <row r="226" spans="1:27" x14ac:dyDescent="0.25">
      <c r="A226" s="15"/>
      <c r="B226" s="94"/>
      <c r="C226" s="6"/>
      <c r="D226" s="257"/>
      <c r="E226" s="94"/>
      <c r="F226" s="94"/>
      <c r="G226" s="110"/>
      <c r="H226" s="6"/>
      <c r="I226" s="95"/>
      <c r="J226" s="95"/>
      <c r="K226" s="95"/>
      <c r="L226" s="203"/>
      <c r="M226" s="95"/>
      <c r="N226" s="95"/>
      <c r="O226" s="95"/>
      <c r="P226" s="203"/>
      <c r="Q226" s="95"/>
      <c r="R226" s="95"/>
      <c r="S226" s="95"/>
      <c r="T226" s="203"/>
      <c r="U226" s="95"/>
      <c r="V226" s="95"/>
      <c r="W226" s="95"/>
      <c r="X226" s="55"/>
      <c r="Y226" s="108">
        <f>Y225-Y224</f>
        <v>-2.1190476190476186</v>
      </c>
      <c r="Z226" s="108">
        <f>Z225-Z224</f>
        <v>-35.714285714285715</v>
      </c>
      <c r="AA226" s="15"/>
    </row>
    <row r="227" spans="1:27" ht="45" x14ac:dyDescent="0.25">
      <c r="B227" s="73"/>
      <c r="C227" s="128" t="s">
        <v>129</v>
      </c>
      <c r="D227" s="98" t="s">
        <v>101</v>
      </c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129">
        <f>AVERAGE(Y223,Y218,Y193,Y168,Y163,Y138,Y113,Y84,Y59,Y33)</f>
        <v>6.4713870018870008</v>
      </c>
      <c r="Z227" s="129">
        <f>AVERAGE(Z223,Z218,Z193,Z168,Z163,Z138,Z113,Z84,Z59,Z33)</f>
        <v>49.8524161024161</v>
      </c>
    </row>
    <row r="228" spans="1:27" ht="45" x14ac:dyDescent="0.25">
      <c r="B228" s="73"/>
      <c r="C228" s="24" t="s">
        <v>129</v>
      </c>
      <c r="D228" s="48" t="s">
        <v>19</v>
      </c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151">
        <f>AVERAGE(Y224,Y219,Y198,Y194,Y169,Y164,Y139,Y114,Y85,Y60,Y34)</f>
        <v>6.4308490172928678</v>
      </c>
      <c r="Z228" s="151">
        <f>AVERAGE(Z224,Z219,Z198,Z194,Z169,Z164,Z139,Z114,Z85,Z60,Z34)</f>
        <v>47.370542707441111</v>
      </c>
    </row>
    <row r="229" spans="1:27" ht="45" x14ac:dyDescent="0.25">
      <c r="B229" s="73"/>
      <c r="C229" s="24" t="s">
        <v>129</v>
      </c>
      <c r="D229" s="48" t="s">
        <v>145</v>
      </c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151">
        <f>AVERAGE(Y225,Y220,Y199,Y195,Y170,Y165,Y140,Y115,Y86,Y61,Y36)</f>
        <v>4.7680188439011966</v>
      </c>
      <c r="Z229" s="151">
        <f>AVERAGE(Z225,Z220,Z199,Z195,Z170,Z165,Z140,Z115,Z86,Z61,Z36)</f>
        <v>29.997345494671698</v>
      </c>
    </row>
    <row r="230" spans="1:27" x14ac:dyDescent="0.25"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108">
        <f>Y229-Y228</f>
        <v>-1.6628301733916713</v>
      </c>
      <c r="Z230" s="108">
        <f>Z229-Z228</f>
        <v>-17.373197212769412</v>
      </c>
    </row>
  </sheetData>
  <mergeCells count="27">
    <mergeCell ref="Y9:Z9"/>
    <mergeCell ref="I10:K10"/>
    <mergeCell ref="M10:O10"/>
    <mergeCell ref="Q10:S10"/>
    <mergeCell ref="U10:W10"/>
    <mergeCell ref="Y10:Y11"/>
    <mergeCell ref="B6:Z6"/>
    <mergeCell ref="B7:Z7"/>
    <mergeCell ref="B8:B11"/>
    <mergeCell ref="C8:C11"/>
    <mergeCell ref="D8:D11"/>
    <mergeCell ref="E8:E11"/>
    <mergeCell ref="F8:F11"/>
    <mergeCell ref="G8:G11"/>
    <mergeCell ref="H8:H11"/>
    <mergeCell ref="Z10:Z11"/>
    <mergeCell ref="I8:X8"/>
    <mergeCell ref="Y8:Z8"/>
    <mergeCell ref="I9:L9"/>
    <mergeCell ref="M9:P9"/>
    <mergeCell ref="Q9:T9"/>
    <mergeCell ref="U9:X9"/>
    <mergeCell ref="B5:Z5"/>
    <mergeCell ref="Y1:Z1"/>
    <mergeCell ref="B2:Z2"/>
    <mergeCell ref="B3:Z3"/>
    <mergeCell ref="B4:Z4"/>
  </mergeCells>
  <pageMargins left="0.25" right="0.25" top="0.75" bottom="0.75" header="0.3" footer="0.3"/>
  <pageSetup paperSize="9" scale="74" fitToWidth="0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A284"/>
  <sheetViews>
    <sheetView topLeftCell="B259" zoomScaleNormal="100" workbookViewId="0">
      <selection activeCell="AA262" sqref="AA262"/>
    </sheetView>
  </sheetViews>
  <sheetFormatPr defaultRowHeight="15" x14ac:dyDescent="0.25"/>
  <cols>
    <col min="1" max="2" width="5.140625" customWidth="1"/>
    <col min="3" max="3" width="17.28515625" customWidth="1"/>
    <col min="4" max="4" width="12.85546875" customWidth="1"/>
    <col min="5" max="5" width="5.7109375" customWidth="1"/>
    <col min="6" max="6" width="6.28515625" customWidth="1"/>
    <col min="7" max="7" width="6" customWidth="1"/>
    <col min="8" max="8" width="13.7109375" customWidth="1"/>
    <col min="9" max="9" width="4" customWidth="1"/>
    <col min="10" max="10" width="4.28515625" customWidth="1"/>
    <col min="11" max="11" width="3.85546875" customWidth="1"/>
    <col min="12" max="12" width="9.5703125" bestFit="1" customWidth="1"/>
    <col min="13" max="14" width="4.140625" customWidth="1"/>
    <col min="15" max="15" width="3.85546875" customWidth="1"/>
    <col min="17" max="17" width="4.42578125" customWidth="1"/>
    <col min="18" max="18" width="4.28515625" customWidth="1"/>
    <col min="19" max="19" width="4" customWidth="1"/>
    <col min="21" max="21" width="4.5703125" customWidth="1"/>
    <col min="22" max="22" width="4.42578125" customWidth="1"/>
    <col min="23" max="23" width="4.28515625" customWidth="1"/>
    <col min="25" max="25" width="10.5703125" customWidth="1"/>
  </cols>
  <sheetData>
    <row r="1" spans="2:26" x14ac:dyDescent="0.25">
      <c r="B1" s="1"/>
      <c r="Y1" s="286" t="s">
        <v>32</v>
      </c>
      <c r="Z1" s="286"/>
    </row>
    <row r="2" spans="2:26" x14ac:dyDescent="0.25">
      <c r="B2" s="287" t="s">
        <v>147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</row>
    <row r="3" spans="2:26" x14ac:dyDescent="0.25">
      <c r="B3" s="288" t="s">
        <v>58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2:26" x14ac:dyDescent="0.25">
      <c r="B4" s="290" t="s">
        <v>1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</row>
    <row r="5" spans="2:26" x14ac:dyDescent="0.25">
      <c r="B5" s="285" t="s">
        <v>2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</row>
    <row r="6" spans="2:26" ht="30" customHeight="1" x14ac:dyDescent="0.25">
      <c r="B6" s="285" t="s">
        <v>85</v>
      </c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</row>
    <row r="7" spans="2:26" ht="18.75" customHeight="1" x14ac:dyDescent="0.25">
      <c r="B7" s="292" t="s">
        <v>3</v>
      </c>
      <c r="C7" s="292"/>
      <c r="D7" s="292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</row>
    <row r="8" spans="2:26" x14ac:dyDescent="0.25">
      <c r="B8" s="293" t="s">
        <v>4</v>
      </c>
      <c r="C8" s="293" t="s">
        <v>5</v>
      </c>
      <c r="D8" s="294" t="s">
        <v>6</v>
      </c>
      <c r="E8" s="296" t="s">
        <v>7</v>
      </c>
      <c r="F8" s="293" t="s">
        <v>8</v>
      </c>
      <c r="G8" s="297" t="s">
        <v>9</v>
      </c>
      <c r="H8" s="293" t="s">
        <v>10</v>
      </c>
      <c r="I8" s="296" t="s">
        <v>11</v>
      </c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3" t="s">
        <v>140</v>
      </c>
      <c r="Z8" s="301"/>
    </row>
    <row r="9" spans="2:26" x14ac:dyDescent="0.25">
      <c r="B9" s="293"/>
      <c r="C9" s="293"/>
      <c r="D9" s="299"/>
      <c r="E9" s="296"/>
      <c r="F9" s="293"/>
      <c r="G9" s="300"/>
      <c r="H9" s="293"/>
      <c r="I9" s="296" t="s">
        <v>12</v>
      </c>
      <c r="J9" s="296"/>
      <c r="K9" s="296"/>
      <c r="L9" s="296"/>
      <c r="M9" s="296" t="s">
        <v>13</v>
      </c>
      <c r="N9" s="296"/>
      <c r="O9" s="296"/>
      <c r="P9" s="296"/>
      <c r="Q9" s="296" t="s">
        <v>14</v>
      </c>
      <c r="R9" s="296"/>
      <c r="S9" s="296"/>
      <c r="T9" s="296"/>
      <c r="U9" s="296" t="s">
        <v>15</v>
      </c>
      <c r="V9" s="296"/>
      <c r="W9" s="296"/>
      <c r="X9" s="296"/>
      <c r="Y9" s="296" t="s">
        <v>33</v>
      </c>
      <c r="Z9" s="296"/>
    </row>
    <row r="10" spans="2:26" x14ac:dyDescent="0.25">
      <c r="B10" s="293"/>
      <c r="C10" s="293"/>
      <c r="D10" s="299"/>
      <c r="E10" s="296"/>
      <c r="F10" s="293"/>
      <c r="G10" s="300"/>
      <c r="H10" s="293"/>
      <c r="I10" s="293" t="s">
        <v>16</v>
      </c>
      <c r="J10" s="293"/>
      <c r="K10" s="293"/>
      <c r="L10" s="68"/>
      <c r="M10" s="293" t="s">
        <v>16</v>
      </c>
      <c r="N10" s="293"/>
      <c r="O10" s="293"/>
      <c r="P10" s="68"/>
      <c r="Q10" s="293" t="s">
        <v>16</v>
      </c>
      <c r="R10" s="293"/>
      <c r="S10" s="293"/>
      <c r="T10" s="68"/>
      <c r="U10" s="293" t="s">
        <v>16</v>
      </c>
      <c r="V10" s="293"/>
      <c r="W10" s="293"/>
      <c r="X10" s="68"/>
      <c r="Y10" s="293" t="s">
        <v>34</v>
      </c>
      <c r="Z10" s="293" t="s">
        <v>17</v>
      </c>
    </row>
    <row r="11" spans="2:26" x14ac:dyDescent="0.25">
      <c r="B11" s="293"/>
      <c r="C11" s="293"/>
      <c r="D11" s="299"/>
      <c r="E11" s="296"/>
      <c r="F11" s="293"/>
      <c r="G11" s="300"/>
      <c r="H11" s="293"/>
      <c r="I11" s="66">
        <v>1</v>
      </c>
      <c r="J11" s="66">
        <v>2</v>
      </c>
      <c r="K11" s="68">
        <v>3</v>
      </c>
      <c r="L11" s="68" t="s">
        <v>18</v>
      </c>
      <c r="M11" s="66">
        <v>4</v>
      </c>
      <c r="N11" s="66">
        <v>5</v>
      </c>
      <c r="O11" s="68">
        <v>6</v>
      </c>
      <c r="P11" s="68" t="s">
        <v>18</v>
      </c>
      <c r="Q11" s="66">
        <v>7</v>
      </c>
      <c r="R11" s="66">
        <v>8</v>
      </c>
      <c r="S11" s="68">
        <v>9</v>
      </c>
      <c r="T11" s="68" t="s">
        <v>18</v>
      </c>
      <c r="U11" s="66">
        <v>10</v>
      </c>
      <c r="V11" s="66">
        <v>11</v>
      </c>
      <c r="W11" s="68">
        <v>12</v>
      </c>
      <c r="X11" s="68" t="s">
        <v>18</v>
      </c>
      <c r="Y11" s="293"/>
      <c r="Z11" s="293"/>
    </row>
    <row r="12" spans="2:26" x14ac:dyDescent="0.25">
      <c r="B12" s="229"/>
      <c r="C12" s="237" t="s">
        <v>138</v>
      </c>
      <c r="D12" s="238" t="s">
        <v>145</v>
      </c>
      <c r="E12" s="239">
        <v>2</v>
      </c>
      <c r="F12" s="236">
        <v>17</v>
      </c>
      <c r="G12" s="80">
        <f t="shared" ref="G12:G268" si="0">I12+J12+K12+M12+N12+O12+Q12+R12+S12+U12+V12+W12</f>
        <v>17</v>
      </c>
      <c r="H12" s="237" t="s">
        <v>79</v>
      </c>
      <c r="I12" s="229"/>
      <c r="J12" s="229"/>
      <c r="K12" s="230"/>
      <c r="L12" s="81">
        <f t="shared" ref="L12:L267" si="1">SUM(I12:K12)*100/F12</f>
        <v>0</v>
      </c>
      <c r="M12" s="229"/>
      <c r="N12" s="261">
        <v>2</v>
      </c>
      <c r="O12" s="260">
        <v>1</v>
      </c>
      <c r="P12" s="81">
        <f t="shared" ref="P12:P267" si="2">SUM(M12:O12)*100/F12</f>
        <v>17.647058823529413</v>
      </c>
      <c r="Q12" s="261">
        <v>6</v>
      </c>
      <c r="R12" s="261">
        <v>1</v>
      </c>
      <c r="S12" s="260">
        <v>3</v>
      </c>
      <c r="T12" s="81">
        <f t="shared" ref="T12:T267" si="3">SUM(Q12:S12)*100/F12</f>
        <v>58.823529411764703</v>
      </c>
      <c r="U12" s="261">
        <v>4</v>
      </c>
      <c r="V12" s="229"/>
      <c r="W12" s="230"/>
      <c r="X12" s="81">
        <f t="shared" ref="X12:X267" si="4">SUM(U12:W12)*100/F12</f>
        <v>23.529411764705884</v>
      </c>
      <c r="Y12" s="84">
        <f t="shared" ref="Y12:Y267" si="5">((1*I12)+(2*J12)+(3*K12)+(4*M12)+(5*N12)+(6*O12)+(7*Q12)+(8*R12)+(9*S12)+(10*U12)+(11*V12)+(12*W12))/G12</f>
        <v>7.8235294117647056</v>
      </c>
      <c r="Z12" s="85">
        <f t="shared" ref="Z12:Z267" si="6">T12+X12</f>
        <v>82.35294117647058</v>
      </c>
    </row>
    <row r="13" spans="2:26" x14ac:dyDescent="0.25">
      <c r="B13" s="77">
        <v>1</v>
      </c>
      <c r="C13" s="78" t="s">
        <v>78</v>
      </c>
      <c r="D13" s="48" t="s">
        <v>19</v>
      </c>
      <c r="E13" s="79">
        <v>2</v>
      </c>
      <c r="F13" s="77">
        <v>22</v>
      </c>
      <c r="G13" s="80">
        <f t="shared" si="0"/>
        <v>22</v>
      </c>
      <c r="H13" s="78" t="s">
        <v>79</v>
      </c>
      <c r="I13" s="66"/>
      <c r="J13" s="66"/>
      <c r="K13" s="79">
        <v>2</v>
      </c>
      <c r="L13" s="81">
        <f t="shared" si="1"/>
        <v>9.0909090909090917</v>
      </c>
      <c r="M13" s="82"/>
      <c r="N13" s="82">
        <v>3</v>
      </c>
      <c r="O13" s="83">
        <v>4</v>
      </c>
      <c r="P13" s="81">
        <f t="shared" si="2"/>
        <v>31.818181818181817</v>
      </c>
      <c r="Q13" s="82">
        <v>2</v>
      </c>
      <c r="R13" s="82">
        <v>5</v>
      </c>
      <c r="S13" s="83">
        <v>2</v>
      </c>
      <c r="T13" s="81">
        <f t="shared" si="3"/>
        <v>40.909090909090907</v>
      </c>
      <c r="U13" s="82">
        <v>2</v>
      </c>
      <c r="V13" s="82">
        <v>2</v>
      </c>
      <c r="W13" s="31"/>
      <c r="X13" s="81">
        <f t="shared" si="4"/>
        <v>18.181818181818183</v>
      </c>
      <c r="Y13" s="84">
        <f t="shared" si="5"/>
        <v>7.2272727272727275</v>
      </c>
      <c r="Z13" s="85">
        <f t="shared" si="6"/>
        <v>59.090909090909093</v>
      </c>
    </row>
    <row r="14" spans="2:26" x14ac:dyDescent="0.25">
      <c r="B14" s="232"/>
      <c r="C14" s="78" t="s">
        <v>78</v>
      </c>
      <c r="D14" s="48" t="s">
        <v>145</v>
      </c>
      <c r="E14" s="79">
        <v>3</v>
      </c>
      <c r="F14" s="232">
        <v>21</v>
      </c>
      <c r="G14" s="80">
        <f t="shared" si="0"/>
        <v>21</v>
      </c>
      <c r="H14" s="237" t="s">
        <v>79</v>
      </c>
      <c r="I14" s="229"/>
      <c r="J14" s="229"/>
      <c r="K14" s="79">
        <v>1</v>
      </c>
      <c r="L14" s="81">
        <f t="shared" si="1"/>
        <v>4.7619047619047619</v>
      </c>
      <c r="M14" s="231">
        <v>1</v>
      </c>
      <c r="N14" s="231"/>
      <c r="O14" s="83">
        <v>5</v>
      </c>
      <c r="P14" s="81">
        <f t="shared" si="2"/>
        <v>28.571428571428573</v>
      </c>
      <c r="Q14" s="231">
        <v>5</v>
      </c>
      <c r="R14" s="231">
        <v>3</v>
      </c>
      <c r="S14" s="83">
        <v>3</v>
      </c>
      <c r="T14" s="81">
        <f t="shared" si="3"/>
        <v>52.38095238095238</v>
      </c>
      <c r="U14" s="231">
        <v>2</v>
      </c>
      <c r="V14" s="231">
        <v>1</v>
      </c>
      <c r="W14" s="31"/>
      <c r="X14" s="81">
        <f t="shared" si="4"/>
        <v>14.285714285714286</v>
      </c>
      <c r="Y14" s="84">
        <f t="shared" si="5"/>
        <v>7.333333333333333</v>
      </c>
      <c r="Z14" s="85">
        <f t="shared" si="6"/>
        <v>66.666666666666671</v>
      </c>
    </row>
    <row r="15" spans="2:26" x14ac:dyDescent="0.25">
      <c r="B15" s="267"/>
      <c r="C15" s="78"/>
      <c r="D15" s="48"/>
      <c r="E15" s="79"/>
      <c r="F15" s="267"/>
      <c r="G15" s="80"/>
      <c r="H15" s="237"/>
      <c r="I15" s="264"/>
      <c r="J15" s="264"/>
      <c r="K15" s="79"/>
      <c r="L15" s="81"/>
      <c r="M15" s="266"/>
      <c r="N15" s="266"/>
      <c r="O15" s="83"/>
      <c r="P15" s="81"/>
      <c r="Q15" s="266"/>
      <c r="R15" s="266"/>
      <c r="S15" s="83"/>
      <c r="T15" s="81"/>
      <c r="U15" s="266"/>
      <c r="V15" s="266"/>
      <c r="W15" s="31"/>
      <c r="X15" s="81"/>
      <c r="Y15" s="170">
        <f>Y14-Y13</f>
        <v>0.10606060606060552</v>
      </c>
      <c r="Z15" s="170">
        <f>Z14-Z13</f>
        <v>7.5757575757575779</v>
      </c>
    </row>
    <row r="16" spans="2:26" x14ac:dyDescent="0.25">
      <c r="B16" s="204">
        <v>2</v>
      </c>
      <c r="C16" s="173" t="s">
        <v>60</v>
      </c>
      <c r="D16" s="98" t="s">
        <v>101</v>
      </c>
      <c r="E16" s="100">
        <v>2</v>
      </c>
      <c r="F16" s="100">
        <v>10</v>
      </c>
      <c r="G16" s="80">
        <f t="shared" ref="G16" si="7">I16+J16+K16+M16+N16+O16+Q16+R16+S16+U16+V16+W16</f>
        <v>10</v>
      </c>
      <c r="H16" s="104" t="s">
        <v>35</v>
      </c>
      <c r="I16" s="155"/>
      <c r="J16" s="155"/>
      <c r="K16" s="155"/>
      <c r="L16" s="158">
        <f>SUM(I16:K16)*100/G16</f>
        <v>0</v>
      </c>
      <c r="M16" s="155">
        <v>1</v>
      </c>
      <c r="N16" s="155"/>
      <c r="O16" s="155">
        <v>1</v>
      </c>
      <c r="P16" s="158">
        <f>SUM(M16:O16)*100/G16</f>
        <v>20</v>
      </c>
      <c r="Q16" s="155">
        <v>1</v>
      </c>
      <c r="R16" s="155">
        <v>3</v>
      </c>
      <c r="S16" s="155">
        <v>1</v>
      </c>
      <c r="T16" s="158">
        <f>SUM(Q16:S16)*100/G16</f>
        <v>50</v>
      </c>
      <c r="U16" s="155">
        <v>3</v>
      </c>
      <c r="V16" s="155"/>
      <c r="W16" s="155"/>
      <c r="X16" s="158">
        <f>SUM(U16:W16)*100/G16</f>
        <v>30</v>
      </c>
      <c r="Y16" s="166">
        <f t="shared" ref="Y16" si="8">((1*I16)+(2*J16)+(3*K16)+(4*M16)+(5*N16)+(6*O16)+(7*Q16)+(8*R16)+(9*S16)+(10*U16)+(11*V16)+(12*W16))/G16</f>
        <v>8</v>
      </c>
      <c r="Z16" s="167">
        <f t="shared" ref="Z16" si="9">T16+X16</f>
        <v>80</v>
      </c>
    </row>
    <row r="17" spans="2:27" x14ac:dyDescent="0.25">
      <c r="B17" s="79"/>
      <c r="C17" s="86" t="s">
        <v>60</v>
      </c>
      <c r="D17" s="48" t="s">
        <v>19</v>
      </c>
      <c r="E17" s="79">
        <v>3</v>
      </c>
      <c r="F17" s="79">
        <v>10</v>
      </c>
      <c r="G17" s="80">
        <f t="shared" si="0"/>
        <v>10</v>
      </c>
      <c r="H17" s="86" t="s">
        <v>35</v>
      </c>
      <c r="I17" s="88"/>
      <c r="J17" s="88"/>
      <c r="K17" s="88"/>
      <c r="L17" s="81">
        <f t="shared" si="1"/>
        <v>0</v>
      </c>
      <c r="M17" s="88">
        <v>1</v>
      </c>
      <c r="N17" s="88">
        <v>1</v>
      </c>
      <c r="O17" s="88"/>
      <c r="P17" s="81">
        <f t="shared" si="2"/>
        <v>20</v>
      </c>
      <c r="Q17" s="88">
        <v>2</v>
      </c>
      <c r="R17" s="88">
        <v>2</v>
      </c>
      <c r="S17" s="88">
        <v>1</v>
      </c>
      <c r="T17" s="81">
        <f t="shared" si="3"/>
        <v>50</v>
      </c>
      <c r="U17" s="88">
        <v>2</v>
      </c>
      <c r="V17" s="88">
        <v>1</v>
      </c>
      <c r="W17" s="88"/>
      <c r="X17" s="81">
        <f t="shared" si="4"/>
        <v>30</v>
      </c>
      <c r="Y17" s="84">
        <f t="shared" si="5"/>
        <v>7.9</v>
      </c>
      <c r="Z17" s="85">
        <f t="shared" si="6"/>
        <v>80</v>
      </c>
    </row>
    <row r="18" spans="2:27" x14ac:dyDescent="0.25">
      <c r="B18" s="79"/>
      <c r="C18" s="86" t="s">
        <v>60</v>
      </c>
      <c r="D18" s="48" t="s">
        <v>145</v>
      </c>
      <c r="E18" s="79">
        <v>4</v>
      </c>
      <c r="F18" s="79">
        <v>10</v>
      </c>
      <c r="G18" s="80">
        <f t="shared" si="0"/>
        <v>10</v>
      </c>
      <c r="H18" s="240" t="s">
        <v>79</v>
      </c>
      <c r="I18" s="88"/>
      <c r="J18" s="88"/>
      <c r="K18" s="88"/>
      <c r="L18" s="81">
        <f t="shared" si="1"/>
        <v>0</v>
      </c>
      <c r="M18" s="88">
        <v>1</v>
      </c>
      <c r="N18" s="88"/>
      <c r="O18" s="88">
        <v>1</v>
      </c>
      <c r="P18" s="81">
        <f t="shared" si="2"/>
        <v>20</v>
      </c>
      <c r="Q18" s="88">
        <v>1</v>
      </c>
      <c r="R18" s="88">
        <v>3</v>
      </c>
      <c r="S18" s="88">
        <v>2</v>
      </c>
      <c r="T18" s="81">
        <f t="shared" si="3"/>
        <v>60</v>
      </c>
      <c r="U18" s="88">
        <v>2</v>
      </c>
      <c r="V18" s="88"/>
      <c r="W18" s="88"/>
      <c r="X18" s="81">
        <f t="shared" si="4"/>
        <v>20</v>
      </c>
      <c r="Y18" s="84">
        <f t="shared" si="5"/>
        <v>7.9</v>
      </c>
      <c r="Z18" s="85">
        <f t="shared" si="6"/>
        <v>80</v>
      </c>
    </row>
    <row r="19" spans="2:27" x14ac:dyDescent="0.25">
      <c r="B19" s="79"/>
      <c r="C19" s="86"/>
      <c r="D19" s="48"/>
      <c r="E19" s="79"/>
      <c r="F19" s="79"/>
      <c r="G19" s="80"/>
      <c r="H19" s="86"/>
      <c r="I19" s="88"/>
      <c r="J19" s="88"/>
      <c r="K19" s="88"/>
      <c r="L19" s="81"/>
      <c r="M19" s="88"/>
      <c r="N19" s="88"/>
      <c r="O19" s="88"/>
      <c r="P19" s="81"/>
      <c r="Q19" s="88"/>
      <c r="R19" s="88"/>
      <c r="S19" s="88"/>
      <c r="T19" s="81"/>
      <c r="U19" s="88"/>
      <c r="V19" s="88"/>
      <c r="W19" s="88"/>
      <c r="X19" s="81"/>
      <c r="Y19" s="170">
        <f>AVERAGE(Y12,Y14,Y18)</f>
        <v>7.6856209150326791</v>
      </c>
      <c r="Z19" s="170">
        <f>AVERAGE(Z12,Z14,Z18)</f>
        <v>76.33986928104575</v>
      </c>
    </row>
    <row r="20" spans="2:27" x14ac:dyDescent="0.25">
      <c r="B20" s="79">
        <v>3</v>
      </c>
      <c r="C20" s="104" t="s">
        <v>64</v>
      </c>
      <c r="D20" s="98" t="s">
        <v>101</v>
      </c>
      <c r="E20" s="100">
        <v>3</v>
      </c>
      <c r="F20" s="100">
        <v>18</v>
      </c>
      <c r="G20" s="80">
        <f t="shared" si="0"/>
        <v>18</v>
      </c>
      <c r="H20" s="104" t="s">
        <v>35</v>
      </c>
      <c r="I20" s="155"/>
      <c r="J20" s="155"/>
      <c r="K20" s="155"/>
      <c r="L20" s="158">
        <f>SUM(I20:K20)*100/G20</f>
        <v>0</v>
      </c>
      <c r="M20" s="155"/>
      <c r="N20" s="155"/>
      <c r="O20" s="155">
        <v>2</v>
      </c>
      <c r="P20" s="158">
        <f>SUM(M20:O20)*100/G20</f>
        <v>11.111111111111111</v>
      </c>
      <c r="Q20" s="155">
        <v>5</v>
      </c>
      <c r="R20" s="155">
        <v>4</v>
      </c>
      <c r="S20" s="155">
        <v>4</v>
      </c>
      <c r="T20" s="158">
        <f>SUM(Q20:S20)*100/G20</f>
        <v>72.222222222222229</v>
      </c>
      <c r="U20" s="155">
        <v>3</v>
      </c>
      <c r="V20" s="155"/>
      <c r="W20" s="155"/>
      <c r="X20" s="158">
        <f>SUM(U20:W20)*100/G20</f>
        <v>16.666666666666668</v>
      </c>
      <c r="Y20" s="166">
        <f t="shared" si="5"/>
        <v>8.0555555555555554</v>
      </c>
      <c r="Z20" s="167">
        <f t="shared" si="6"/>
        <v>88.8888888888889</v>
      </c>
    </row>
    <row r="21" spans="2:27" x14ac:dyDescent="0.25">
      <c r="B21" s="79"/>
      <c r="C21" s="86" t="s">
        <v>64</v>
      </c>
      <c r="D21" s="48" t="s">
        <v>19</v>
      </c>
      <c r="E21" s="79">
        <v>4</v>
      </c>
      <c r="F21" s="79">
        <v>17</v>
      </c>
      <c r="G21" s="80">
        <f t="shared" si="0"/>
        <v>17</v>
      </c>
      <c r="H21" s="86" t="s">
        <v>35</v>
      </c>
      <c r="I21" s="88"/>
      <c r="J21" s="88"/>
      <c r="K21" s="88"/>
      <c r="L21" s="81">
        <f t="shared" si="1"/>
        <v>0</v>
      </c>
      <c r="M21" s="88"/>
      <c r="N21" s="88">
        <v>1</v>
      </c>
      <c r="O21" s="88">
        <v>2</v>
      </c>
      <c r="P21" s="81">
        <f t="shared" si="2"/>
        <v>17.647058823529413</v>
      </c>
      <c r="Q21" s="88">
        <v>4</v>
      </c>
      <c r="R21" s="88">
        <v>4</v>
      </c>
      <c r="S21" s="88">
        <v>2</v>
      </c>
      <c r="T21" s="81">
        <f t="shared" si="3"/>
        <v>58.823529411764703</v>
      </c>
      <c r="U21" s="88">
        <v>2</v>
      </c>
      <c r="V21" s="88">
        <v>2</v>
      </c>
      <c r="W21" s="88"/>
      <c r="X21" s="81">
        <f t="shared" si="4"/>
        <v>23.529411764705884</v>
      </c>
      <c r="Y21" s="84">
        <f t="shared" si="5"/>
        <v>8.0588235294117645</v>
      </c>
      <c r="Z21" s="85">
        <f t="shared" si="6"/>
        <v>82.35294117647058</v>
      </c>
    </row>
    <row r="22" spans="2:27" x14ac:dyDescent="0.25">
      <c r="B22" s="79"/>
      <c r="C22" s="240" t="s">
        <v>148</v>
      </c>
      <c r="D22" s="48" t="s">
        <v>145</v>
      </c>
      <c r="E22" s="79">
        <v>5</v>
      </c>
      <c r="F22" s="79">
        <v>17</v>
      </c>
      <c r="G22" s="80">
        <f t="shared" si="0"/>
        <v>17</v>
      </c>
      <c r="H22" s="240" t="s">
        <v>35</v>
      </c>
      <c r="I22" s="88"/>
      <c r="J22" s="88"/>
      <c r="K22" s="88"/>
      <c r="L22" s="81">
        <f t="shared" si="1"/>
        <v>0</v>
      </c>
      <c r="M22" s="88"/>
      <c r="N22" s="88"/>
      <c r="O22" s="88">
        <v>2</v>
      </c>
      <c r="P22" s="81">
        <f t="shared" si="2"/>
        <v>11.764705882352942</v>
      </c>
      <c r="Q22" s="88">
        <v>7</v>
      </c>
      <c r="R22" s="88">
        <v>2</v>
      </c>
      <c r="S22" s="88">
        <v>3</v>
      </c>
      <c r="T22" s="81">
        <f t="shared" si="3"/>
        <v>70.588235294117652</v>
      </c>
      <c r="U22" s="88">
        <v>3</v>
      </c>
      <c r="V22" s="88"/>
      <c r="W22" s="88"/>
      <c r="X22" s="81">
        <f t="shared" si="4"/>
        <v>17.647058823529413</v>
      </c>
      <c r="Y22" s="84">
        <f t="shared" si="5"/>
        <v>7.882352941176471</v>
      </c>
      <c r="Z22" s="85">
        <f t="shared" si="6"/>
        <v>88.235294117647072</v>
      </c>
    </row>
    <row r="23" spans="2:27" x14ac:dyDescent="0.25">
      <c r="B23" s="79"/>
      <c r="C23" s="86"/>
      <c r="D23" s="48"/>
      <c r="E23" s="79"/>
      <c r="F23" s="79"/>
      <c r="G23" s="164"/>
      <c r="H23" s="86"/>
      <c r="I23" s="88"/>
      <c r="J23" s="88"/>
      <c r="K23" s="88"/>
      <c r="L23" s="81"/>
      <c r="M23" s="88"/>
      <c r="N23" s="88"/>
      <c r="O23" s="88"/>
      <c r="P23" s="81"/>
      <c r="Q23" s="88"/>
      <c r="R23" s="88"/>
      <c r="S23" s="88"/>
      <c r="T23" s="81"/>
      <c r="U23" s="88"/>
      <c r="V23" s="88"/>
      <c r="W23" s="88"/>
      <c r="X23" s="81"/>
      <c r="Y23" s="170">
        <f>Y22-Y21</f>
        <v>-0.17647058823529349</v>
      </c>
      <c r="Z23" s="170">
        <f>Z22-Z21</f>
        <v>5.8823529411764923</v>
      </c>
    </row>
    <row r="24" spans="2:27" x14ac:dyDescent="0.25">
      <c r="B24" s="79">
        <v>4</v>
      </c>
      <c r="C24" s="104" t="s">
        <v>73</v>
      </c>
      <c r="D24" s="98" t="s">
        <v>101</v>
      </c>
      <c r="E24" s="100">
        <v>4</v>
      </c>
      <c r="F24" s="100">
        <v>14</v>
      </c>
      <c r="G24" s="80">
        <f t="shared" si="0"/>
        <v>14</v>
      </c>
      <c r="H24" s="104" t="s">
        <v>35</v>
      </c>
      <c r="I24" s="155"/>
      <c r="J24" s="155"/>
      <c r="K24" s="155"/>
      <c r="L24" s="158">
        <f t="shared" ref="L24" si="10">SUM(I24:K24)*100/G24</f>
        <v>0</v>
      </c>
      <c r="M24" s="155">
        <v>1</v>
      </c>
      <c r="N24" s="155">
        <v>1</v>
      </c>
      <c r="O24" s="155">
        <v>4</v>
      </c>
      <c r="P24" s="158">
        <f t="shared" ref="P24" si="11">SUM(M24:O24)*100/G24</f>
        <v>42.857142857142854</v>
      </c>
      <c r="Q24" s="155">
        <v>2</v>
      </c>
      <c r="R24" s="155">
        <v>2</v>
      </c>
      <c r="S24" s="155">
        <v>3</v>
      </c>
      <c r="T24" s="158">
        <f t="shared" ref="T24" si="12">SUM(Q24:S24)*100/G24</f>
        <v>50</v>
      </c>
      <c r="U24" s="155">
        <v>1</v>
      </c>
      <c r="V24" s="155"/>
      <c r="W24" s="155"/>
      <c r="X24" s="158">
        <f t="shared" ref="X24" si="13">SUM(U24:W24)*100/G24</f>
        <v>7.1428571428571432</v>
      </c>
      <c r="Y24" s="166">
        <f t="shared" ref="Y24" si="14">((1*I24)+(2*J24)+(3*K24)+(4*M24)+(5*N24)+(6*O24)+(7*Q24)+(8*R24)+(9*S24)+(10*U24)+(11*V24)+(12*W24))/G24</f>
        <v>7.1428571428571432</v>
      </c>
      <c r="Z24" s="167">
        <f t="shared" ref="Z24" si="15">T24+X24</f>
        <v>57.142857142857146</v>
      </c>
    </row>
    <row r="25" spans="2:27" x14ac:dyDescent="0.25">
      <c r="B25" s="79"/>
      <c r="C25" s="86" t="s">
        <v>71</v>
      </c>
      <c r="D25" s="48" t="s">
        <v>19</v>
      </c>
      <c r="E25" s="79">
        <v>5</v>
      </c>
      <c r="F25" s="79">
        <v>14</v>
      </c>
      <c r="G25" s="80">
        <f t="shared" si="0"/>
        <v>14</v>
      </c>
      <c r="H25" s="86" t="s">
        <v>35</v>
      </c>
      <c r="I25" s="88"/>
      <c r="J25" s="88">
        <v>1</v>
      </c>
      <c r="K25" s="88">
        <v>3</v>
      </c>
      <c r="L25" s="81">
        <f t="shared" si="1"/>
        <v>28.571428571428573</v>
      </c>
      <c r="M25" s="88">
        <v>2</v>
      </c>
      <c r="N25" s="88">
        <v>2</v>
      </c>
      <c r="O25" s="88"/>
      <c r="P25" s="81">
        <f t="shared" si="2"/>
        <v>28.571428571428573</v>
      </c>
      <c r="Q25" s="88">
        <v>2</v>
      </c>
      <c r="R25" s="88">
        <v>4</v>
      </c>
      <c r="S25" s="88"/>
      <c r="T25" s="81">
        <f t="shared" si="3"/>
        <v>42.857142857142854</v>
      </c>
      <c r="U25" s="88"/>
      <c r="V25" s="88"/>
      <c r="W25" s="88"/>
      <c r="X25" s="81">
        <f t="shared" si="4"/>
        <v>0</v>
      </c>
      <c r="Y25" s="84">
        <f t="shared" si="5"/>
        <v>5.3571428571428568</v>
      </c>
      <c r="Z25" s="85">
        <f t="shared" si="6"/>
        <v>42.857142857142854</v>
      </c>
    </row>
    <row r="26" spans="2:27" x14ac:dyDescent="0.25">
      <c r="B26" s="79"/>
      <c r="C26" s="86" t="s">
        <v>71</v>
      </c>
      <c r="D26" s="48" t="s">
        <v>145</v>
      </c>
      <c r="E26" s="79">
        <v>6</v>
      </c>
      <c r="F26" s="79">
        <v>14</v>
      </c>
      <c r="G26" s="80">
        <f t="shared" si="0"/>
        <v>14</v>
      </c>
      <c r="H26" s="240" t="s">
        <v>35</v>
      </c>
      <c r="I26" s="88"/>
      <c r="J26" s="88"/>
      <c r="K26" s="88">
        <v>6</v>
      </c>
      <c r="L26" s="81">
        <f t="shared" si="1"/>
        <v>42.857142857142854</v>
      </c>
      <c r="M26" s="88">
        <v>1</v>
      </c>
      <c r="N26" s="88">
        <v>1</v>
      </c>
      <c r="O26" s="88"/>
      <c r="P26" s="81">
        <f t="shared" si="2"/>
        <v>14.285714285714286</v>
      </c>
      <c r="Q26" s="88">
        <v>2</v>
      </c>
      <c r="R26" s="88">
        <v>2</v>
      </c>
      <c r="S26" s="88">
        <v>2</v>
      </c>
      <c r="T26" s="81">
        <f t="shared" si="3"/>
        <v>42.857142857142854</v>
      </c>
      <c r="U26" s="88"/>
      <c r="V26" s="88"/>
      <c r="W26" s="88"/>
      <c r="X26" s="81">
        <f t="shared" si="4"/>
        <v>0</v>
      </c>
      <c r="Y26" s="84">
        <f t="shared" si="5"/>
        <v>5.3571428571428568</v>
      </c>
      <c r="Z26" s="85">
        <f t="shared" si="6"/>
        <v>42.857142857142854</v>
      </c>
    </row>
    <row r="27" spans="2:27" x14ac:dyDescent="0.25">
      <c r="B27" s="79"/>
      <c r="C27" s="86"/>
      <c r="D27" s="48"/>
      <c r="E27" s="79"/>
      <c r="F27" s="79"/>
      <c r="G27" s="164"/>
      <c r="H27" s="86"/>
      <c r="I27" s="88"/>
      <c r="J27" s="88"/>
      <c r="K27" s="88"/>
      <c r="L27" s="81"/>
      <c r="M27" s="88"/>
      <c r="N27" s="88"/>
      <c r="O27" s="88"/>
      <c r="P27" s="81"/>
      <c r="Q27" s="88"/>
      <c r="R27" s="88"/>
      <c r="S27" s="88"/>
      <c r="T27" s="81"/>
      <c r="U27" s="88"/>
      <c r="V27" s="88"/>
      <c r="W27" s="88"/>
      <c r="X27" s="81"/>
      <c r="Y27" s="170">
        <f>Y26-Y25</f>
        <v>0</v>
      </c>
      <c r="Z27" s="170">
        <f>Z26-Z25</f>
        <v>0</v>
      </c>
    </row>
    <row r="28" spans="2:27" x14ac:dyDescent="0.25">
      <c r="B28" s="79">
        <v>5</v>
      </c>
      <c r="C28" s="104" t="s">
        <v>71</v>
      </c>
      <c r="D28" s="98" t="s">
        <v>101</v>
      </c>
      <c r="E28" s="100">
        <v>5</v>
      </c>
      <c r="F28" s="100">
        <v>15</v>
      </c>
      <c r="G28" s="80">
        <f t="shared" si="0"/>
        <v>15</v>
      </c>
      <c r="H28" s="104" t="s">
        <v>35</v>
      </c>
      <c r="I28" s="155"/>
      <c r="J28" s="155"/>
      <c r="K28" s="155">
        <v>1</v>
      </c>
      <c r="L28" s="158">
        <f t="shared" ref="L28" si="16">SUM(I28:K28)*100/G28</f>
        <v>6.666666666666667</v>
      </c>
      <c r="M28" s="155">
        <v>2</v>
      </c>
      <c r="N28" s="155">
        <v>3</v>
      </c>
      <c r="O28" s="155">
        <v>1</v>
      </c>
      <c r="P28" s="158">
        <f t="shared" ref="P28" si="17">SUM(M28:O28)*100/G28</f>
        <v>40</v>
      </c>
      <c r="Q28" s="155">
        <v>2</v>
      </c>
      <c r="R28" s="155">
        <v>1</v>
      </c>
      <c r="S28" s="155">
        <v>4</v>
      </c>
      <c r="T28" s="158">
        <f t="shared" ref="T28" si="18">SUM(Q28:S28)*100/G28</f>
        <v>46.666666666666664</v>
      </c>
      <c r="U28" s="155">
        <v>1</v>
      </c>
      <c r="V28" s="155"/>
      <c r="W28" s="155"/>
      <c r="X28" s="158">
        <f t="shared" ref="X28" si="19">SUM(U28:W28)*100/G28</f>
        <v>6.666666666666667</v>
      </c>
      <c r="Y28" s="166">
        <f t="shared" ref="Y28" si="20">((1*I28)+(2*J28)+(3*K28)+(4*M28)+(5*N28)+(6*O28)+(7*Q28)+(8*R28)+(9*S28)+(10*U28)+(11*V28)+(12*W28))/G28</f>
        <v>6.666666666666667</v>
      </c>
      <c r="Z28" s="167">
        <f t="shared" ref="Z28" si="21">T28+X28</f>
        <v>53.333333333333329</v>
      </c>
    </row>
    <row r="29" spans="2:27" x14ac:dyDescent="0.25">
      <c r="B29" s="79"/>
      <c r="C29" s="163" t="s">
        <v>71</v>
      </c>
      <c r="D29" s="48" t="s">
        <v>19</v>
      </c>
      <c r="E29" s="79">
        <v>6</v>
      </c>
      <c r="F29" s="79">
        <v>14</v>
      </c>
      <c r="G29" s="80">
        <f t="shared" si="0"/>
        <v>14</v>
      </c>
      <c r="H29" s="86" t="s">
        <v>35</v>
      </c>
      <c r="I29" s="88"/>
      <c r="J29" s="88"/>
      <c r="K29" s="88">
        <v>1</v>
      </c>
      <c r="L29" s="81">
        <f t="shared" si="1"/>
        <v>7.1428571428571432</v>
      </c>
      <c r="M29" s="88">
        <v>2</v>
      </c>
      <c r="N29" s="88">
        <v>3</v>
      </c>
      <c r="O29" s="88">
        <v>2</v>
      </c>
      <c r="P29" s="81">
        <f t="shared" si="2"/>
        <v>50</v>
      </c>
      <c r="Q29" s="88"/>
      <c r="R29" s="88">
        <v>1</v>
      </c>
      <c r="S29" s="88">
        <v>3</v>
      </c>
      <c r="T29" s="81">
        <f t="shared" si="3"/>
        <v>28.571428571428573</v>
      </c>
      <c r="U29" s="88">
        <v>2</v>
      </c>
      <c r="V29" s="88"/>
      <c r="W29" s="88"/>
      <c r="X29" s="81">
        <f t="shared" si="4"/>
        <v>14.285714285714286</v>
      </c>
      <c r="Y29" s="84">
        <f t="shared" si="5"/>
        <v>6.6428571428571432</v>
      </c>
      <c r="Z29" s="85">
        <f t="shared" si="6"/>
        <v>42.857142857142861</v>
      </c>
      <c r="AA29" s="12"/>
    </row>
    <row r="30" spans="2:27" x14ac:dyDescent="0.25">
      <c r="B30" s="79"/>
      <c r="C30" s="163" t="s">
        <v>71</v>
      </c>
      <c r="D30" s="48" t="s">
        <v>145</v>
      </c>
      <c r="E30" s="79">
        <v>7</v>
      </c>
      <c r="F30" s="79">
        <v>14</v>
      </c>
      <c r="G30" s="80">
        <f t="shared" si="0"/>
        <v>14</v>
      </c>
      <c r="H30" s="240" t="s">
        <v>35</v>
      </c>
      <c r="I30" s="88"/>
      <c r="J30" s="88"/>
      <c r="K30" s="88">
        <v>1</v>
      </c>
      <c r="L30" s="81">
        <f t="shared" si="1"/>
        <v>7.1428571428571432</v>
      </c>
      <c r="M30" s="88">
        <v>2</v>
      </c>
      <c r="N30" s="88">
        <v>2</v>
      </c>
      <c r="O30" s="88">
        <v>1</v>
      </c>
      <c r="P30" s="81">
        <f t="shared" si="2"/>
        <v>35.714285714285715</v>
      </c>
      <c r="Q30" s="88">
        <v>2</v>
      </c>
      <c r="R30" s="88">
        <v>1</v>
      </c>
      <c r="S30" s="88">
        <v>3</v>
      </c>
      <c r="T30" s="81">
        <f t="shared" si="3"/>
        <v>42.857142857142854</v>
      </c>
      <c r="U30" s="88">
        <v>2</v>
      </c>
      <c r="V30" s="88"/>
      <c r="W30" s="88"/>
      <c r="X30" s="81">
        <f t="shared" si="4"/>
        <v>14.285714285714286</v>
      </c>
      <c r="Y30" s="84">
        <f t="shared" si="5"/>
        <v>6.8571428571428568</v>
      </c>
      <c r="Z30" s="85">
        <f t="shared" si="6"/>
        <v>57.142857142857139</v>
      </c>
      <c r="AA30" s="12"/>
    </row>
    <row r="31" spans="2:27" x14ac:dyDescent="0.25">
      <c r="B31" s="79"/>
      <c r="C31" s="163"/>
      <c r="D31" s="48"/>
      <c r="E31" s="79"/>
      <c r="F31" s="79"/>
      <c r="G31" s="164"/>
      <c r="H31" s="86"/>
      <c r="I31" s="88"/>
      <c r="J31" s="88"/>
      <c r="K31" s="88"/>
      <c r="L31" s="81"/>
      <c r="M31" s="88"/>
      <c r="N31" s="88"/>
      <c r="O31" s="88"/>
      <c r="P31" s="81"/>
      <c r="Q31" s="88"/>
      <c r="R31" s="88"/>
      <c r="S31" s="88"/>
      <c r="T31" s="81"/>
      <c r="U31" s="88"/>
      <c r="V31" s="88"/>
      <c r="W31" s="88"/>
      <c r="X31" s="81"/>
      <c r="Y31" s="170">
        <f>Y30-Y29</f>
        <v>0.21428571428571352</v>
      </c>
      <c r="Z31" s="170">
        <f>Z30-Z29</f>
        <v>14.285714285714278</v>
      </c>
      <c r="AA31" s="12"/>
    </row>
    <row r="32" spans="2:27" x14ac:dyDescent="0.25">
      <c r="B32" s="79">
        <v>6</v>
      </c>
      <c r="C32" s="104" t="s">
        <v>72</v>
      </c>
      <c r="D32" s="98" t="s">
        <v>101</v>
      </c>
      <c r="E32" s="136">
        <v>6</v>
      </c>
      <c r="F32" s="136">
        <v>11</v>
      </c>
      <c r="G32" s="80">
        <f t="shared" si="0"/>
        <v>11</v>
      </c>
      <c r="H32" s="104" t="s">
        <v>35</v>
      </c>
      <c r="I32" s="157"/>
      <c r="J32" s="157"/>
      <c r="K32" s="157">
        <v>1</v>
      </c>
      <c r="L32" s="168">
        <f t="shared" ref="L32" si="22">SUM(I32:K32)*100/G32</f>
        <v>9.0909090909090917</v>
      </c>
      <c r="M32" s="157">
        <v>1</v>
      </c>
      <c r="N32" s="157"/>
      <c r="O32" s="157">
        <v>2</v>
      </c>
      <c r="P32" s="168">
        <f t="shared" ref="P32" si="23">SUM(M32:O32)*100/G32</f>
        <v>27.272727272727273</v>
      </c>
      <c r="Q32" s="157">
        <v>2</v>
      </c>
      <c r="R32" s="157">
        <v>2</v>
      </c>
      <c r="S32" s="157">
        <v>3</v>
      </c>
      <c r="T32" s="168">
        <f t="shared" ref="T32" si="24">SUM(Q32:S32)*100/G32</f>
        <v>63.636363636363633</v>
      </c>
      <c r="U32" s="157"/>
      <c r="V32" s="157"/>
      <c r="W32" s="157"/>
      <c r="X32" s="168">
        <f t="shared" ref="X32" si="25">SUM(U32:W32)*100/G32</f>
        <v>0</v>
      </c>
      <c r="Y32" s="166">
        <f t="shared" ref="Y32" si="26">((1*I32)+(2*J32)+(3*K32)+(4*M32)+(5*N32)+(6*O32)+(7*Q32)+(8*R32)+(9*S32)+(10*U32)+(11*V32)+(12*W32))/G32</f>
        <v>6.9090909090909092</v>
      </c>
      <c r="Z32" s="167">
        <f t="shared" ref="Z32" si="27">T32+X32</f>
        <v>63.636363636363633</v>
      </c>
      <c r="AA32" s="12"/>
    </row>
    <row r="33" spans="2:27" x14ac:dyDescent="0.25">
      <c r="B33" s="79"/>
      <c r="C33" s="89" t="s">
        <v>72</v>
      </c>
      <c r="D33" s="48" t="s">
        <v>19</v>
      </c>
      <c r="E33" s="79">
        <v>7</v>
      </c>
      <c r="F33" s="79">
        <v>10</v>
      </c>
      <c r="G33" s="80">
        <f t="shared" si="0"/>
        <v>10</v>
      </c>
      <c r="H33" s="86" t="s">
        <v>35</v>
      </c>
      <c r="I33" s="88"/>
      <c r="J33" s="88">
        <v>1</v>
      </c>
      <c r="K33" s="88">
        <v>1</v>
      </c>
      <c r="L33" s="81">
        <f t="shared" si="1"/>
        <v>20</v>
      </c>
      <c r="M33" s="88"/>
      <c r="N33" s="88">
        <v>1</v>
      </c>
      <c r="O33" s="88">
        <v>3</v>
      </c>
      <c r="P33" s="81">
        <f t="shared" si="2"/>
        <v>40</v>
      </c>
      <c r="Q33" s="88">
        <v>1</v>
      </c>
      <c r="R33" s="88">
        <v>2</v>
      </c>
      <c r="S33" s="88">
        <v>1</v>
      </c>
      <c r="T33" s="81">
        <f t="shared" si="3"/>
        <v>40</v>
      </c>
      <c r="U33" s="88"/>
      <c r="V33" s="88"/>
      <c r="W33" s="88"/>
      <c r="X33" s="81">
        <f t="shared" si="4"/>
        <v>0</v>
      </c>
      <c r="Y33" s="84">
        <f t="shared" si="5"/>
        <v>6</v>
      </c>
      <c r="Z33" s="85">
        <f t="shared" si="6"/>
        <v>40</v>
      </c>
      <c r="AA33" s="14"/>
    </row>
    <row r="34" spans="2:27" x14ac:dyDescent="0.25">
      <c r="B34" s="79"/>
      <c r="C34" s="89" t="s">
        <v>72</v>
      </c>
      <c r="D34" s="48" t="s">
        <v>145</v>
      </c>
      <c r="E34" s="79">
        <v>8</v>
      </c>
      <c r="F34" s="79">
        <v>10</v>
      </c>
      <c r="G34" s="80">
        <f t="shared" si="0"/>
        <v>10</v>
      </c>
      <c r="H34" s="240" t="s">
        <v>35</v>
      </c>
      <c r="I34" s="88"/>
      <c r="J34" s="88"/>
      <c r="K34" s="88">
        <v>1</v>
      </c>
      <c r="L34" s="81">
        <f t="shared" si="1"/>
        <v>10</v>
      </c>
      <c r="M34" s="88">
        <v>2</v>
      </c>
      <c r="N34" s="88">
        <v>1</v>
      </c>
      <c r="O34" s="88">
        <v>2</v>
      </c>
      <c r="P34" s="81">
        <f t="shared" si="2"/>
        <v>50</v>
      </c>
      <c r="Q34" s="88"/>
      <c r="R34" s="88">
        <v>4</v>
      </c>
      <c r="S34" s="88"/>
      <c r="T34" s="81">
        <f t="shared" si="3"/>
        <v>40</v>
      </c>
      <c r="U34" s="88"/>
      <c r="V34" s="88"/>
      <c r="W34" s="88"/>
      <c r="X34" s="81">
        <f t="shared" si="4"/>
        <v>0</v>
      </c>
      <c r="Y34" s="84">
        <f t="shared" si="5"/>
        <v>6</v>
      </c>
      <c r="Z34" s="85">
        <f t="shared" si="6"/>
        <v>40</v>
      </c>
      <c r="AA34" s="14"/>
    </row>
    <row r="35" spans="2:27" x14ac:dyDescent="0.25">
      <c r="B35" s="79"/>
      <c r="C35" s="89"/>
      <c r="D35" s="48"/>
      <c r="E35" s="79"/>
      <c r="F35" s="79"/>
      <c r="G35" s="164"/>
      <c r="H35" s="86"/>
      <c r="I35" s="88"/>
      <c r="J35" s="88"/>
      <c r="K35" s="88"/>
      <c r="L35" s="81"/>
      <c r="M35" s="88"/>
      <c r="N35" s="88"/>
      <c r="O35" s="88"/>
      <c r="P35" s="81"/>
      <c r="Q35" s="88"/>
      <c r="R35" s="88"/>
      <c r="S35" s="88"/>
      <c r="T35" s="81"/>
      <c r="U35" s="88"/>
      <c r="V35" s="88"/>
      <c r="W35" s="88"/>
      <c r="X35" s="81"/>
      <c r="Y35" s="170">
        <f>Y34-Y33</f>
        <v>0</v>
      </c>
      <c r="Z35" s="170">
        <f>Z34-Z33</f>
        <v>0</v>
      </c>
      <c r="AA35" s="14"/>
    </row>
    <row r="36" spans="2:27" x14ac:dyDescent="0.25">
      <c r="B36" s="79">
        <v>7</v>
      </c>
      <c r="C36" s="104" t="s">
        <v>72</v>
      </c>
      <c r="D36" s="98" t="s">
        <v>101</v>
      </c>
      <c r="E36" s="137">
        <v>7</v>
      </c>
      <c r="F36" s="137">
        <v>11</v>
      </c>
      <c r="G36" s="80">
        <f>I36+J36+K36+M36+N36+O36+Q36+R36+S36+U36+V36+W36</f>
        <v>11</v>
      </c>
      <c r="H36" s="104" t="s">
        <v>35</v>
      </c>
      <c r="I36" s="157"/>
      <c r="J36" s="157"/>
      <c r="K36" s="157"/>
      <c r="L36" s="168">
        <f t="shared" ref="L36" si="28">SUM(I36:K36)*100/G36</f>
        <v>0</v>
      </c>
      <c r="M36" s="157"/>
      <c r="N36" s="157"/>
      <c r="O36" s="157">
        <v>3</v>
      </c>
      <c r="P36" s="168">
        <f t="shared" ref="P36" si="29">SUM(M36:O36)*100/G36</f>
        <v>27.272727272727273</v>
      </c>
      <c r="Q36" s="157">
        <v>2</v>
      </c>
      <c r="R36" s="157">
        <v>2</v>
      </c>
      <c r="S36" s="157">
        <v>1</v>
      </c>
      <c r="T36" s="168">
        <f t="shared" ref="T36" si="30">SUM(Q36:S36)*100/G36</f>
        <v>45.454545454545453</v>
      </c>
      <c r="U36" s="157">
        <v>3</v>
      </c>
      <c r="V36" s="157"/>
      <c r="W36" s="157"/>
      <c r="X36" s="168">
        <f t="shared" ref="X36" si="31">SUM(U36:W36)*100/G36</f>
        <v>27.272727272727273</v>
      </c>
      <c r="Y36" s="166">
        <f t="shared" ref="Y36" si="32">((1*I36)+(2*J36)+(3*K36)+(4*M36)+(5*N36)+(6*O36)+(7*Q36)+(8*R36)+(9*S36)+(10*U36)+(11*V36)+(12*W36))/G36</f>
        <v>7.9090909090909092</v>
      </c>
      <c r="Z36" s="167">
        <f t="shared" ref="Z36" si="33">T36+X36</f>
        <v>72.72727272727272</v>
      </c>
      <c r="AA36" s="14"/>
    </row>
    <row r="37" spans="2:27" x14ac:dyDescent="0.25">
      <c r="B37" s="79"/>
      <c r="C37" s="78" t="s">
        <v>72</v>
      </c>
      <c r="D37" s="48" t="s">
        <v>19</v>
      </c>
      <c r="E37" s="90">
        <v>8</v>
      </c>
      <c r="F37" s="90">
        <v>12</v>
      </c>
      <c r="G37" s="80">
        <f>I37+J37+K37+M37+N37+O37+Q37+R37+S37+U37+V37+W37</f>
        <v>12</v>
      </c>
      <c r="H37" s="86" t="s">
        <v>35</v>
      </c>
      <c r="I37" s="88"/>
      <c r="J37" s="88"/>
      <c r="K37" s="88"/>
      <c r="L37" s="81">
        <f t="shared" si="1"/>
        <v>0</v>
      </c>
      <c r="M37" s="88"/>
      <c r="N37" s="88">
        <v>2</v>
      </c>
      <c r="O37" s="88">
        <v>2</v>
      </c>
      <c r="P37" s="81">
        <f t="shared" si="2"/>
        <v>33.333333333333336</v>
      </c>
      <c r="Q37" s="88">
        <v>3</v>
      </c>
      <c r="R37" s="88">
        <v>2</v>
      </c>
      <c r="S37" s="88">
        <v>3</v>
      </c>
      <c r="T37" s="81">
        <f t="shared" si="3"/>
        <v>66.666666666666671</v>
      </c>
      <c r="U37" s="88"/>
      <c r="V37" s="88"/>
      <c r="W37" s="88"/>
      <c r="X37" s="81">
        <f t="shared" si="4"/>
        <v>0</v>
      </c>
      <c r="Y37" s="84">
        <f>((1*I37)+(2*J37)+(3*K37)+(4*M37)+(5*N37)+(6*O37)+(7*Q37)+(8*R37)+(9*S37)+(10*U37)+(11*V37)+(12*W37))/G37</f>
        <v>7.166666666666667</v>
      </c>
      <c r="Z37" s="85">
        <f t="shared" si="6"/>
        <v>66.666666666666671</v>
      </c>
      <c r="AA37" s="15"/>
    </row>
    <row r="38" spans="2:27" x14ac:dyDescent="0.25">
      <c r="B38" s="79"/>
      <c r="C38" s="78" t="s">
        <v>72</v>
      </c>
      <c r="D38" s="48" t="s">
        <v>145</v>
      </c>
      <c r="E38" s="90">
        <v>9</v>
      </c>
      <c r="F38" s="90">
        <v>12</v>
      </c>
      <c r="G38" s="80">
        <f>I38+J38+K38+M38+N38+O38+Q38+R38+S38+U38+V38+W38</f>
        <v>12</v>
      </c>
      <c r="H38" s="240" t="s">
        <v>35</v>
      </c>
      <c r="I38" s="88"/>
      <c r="J38" s="88"/>
      <c r="K38" s="88"/>
      <c r="L38" s="81">
        <f t="shared" si="1"/>
        <v>0</v>
      </c>
      <c r="M38" s="88"/>
      <c r="N38" s="88"/>
      <c r="O38" s="88">
        <v>2</v>
      </c>
      <c r="P38" s="81">
        <f t="shared" si="2"/>
        <v>16.666666666666668</v>
      </c>
      <c r="Q38" s="88">
        <v>4</v>
      </c>
      <c r="R38" s="88">
        <v>2</v>
      </c>
      <c r="S38" s="88">
        <v>1</v>
      </c>
      <c r="T38" s="81">
        <f t="shared" si="3"/>
        <v>58.333333333333336</v>
      </c>
      <c r="U38" s="88">
        <v>3</v>
      </c>
      <c r="V38" s="88"/>
      <c r="W38" s="88"/>
      <c r="X38" s="81">
        <f t="shared" si="4"/>
        <v>25</v>
      </c>
      <c r="Y38" s="84">
        <f>((1*I38)+(2*J38)+(3*K38)+(4*M38)+(5*N38)+(6*O38)+(7*Q38)+(8*R38)+(9*S38)+(10*U38)+(11*V38)+(12*W38))/G38</f>
        <v>7.916666666666667</v>
      </c>
      <c r="Z38" s="85">
        <f t="shared" si="6"/>
        <v>83.333333333333343</v>
      </c>
      <c r="AA38" s="15"/>
    </row>
    <row r="39" spans="2:27" x14ac:dyDescent="0.25">
      <c r="B39" s="79"/>
      <c r="C39" s="78"/>
      <c r="D39" s="48"/>
      <c r="E39" s="90"/>
      <c r="F39" s="90"/>
      <c r="G39" s="164"/>
      <c r="H39" s="86"/>
      <c r="I39" s="88"/>
      <c r="J39" s="88"/>
      <c r="K39" s="88"/>
      <c r="L39" s="81"/>
      <c r="M39" s="88"/>
      <c r="N39" s="88"/>
      <c r="O39" s="88"/>
      <c r="P39" s="81"/>
      <c r="Q39" s="88"/>
      <c r="R39" s="88"/>
      <c r="S39" s="88"/>
      <c r="T39" s="81"/>
      <c r="U39" s="88"/>
      <c r="V39" s="88"/>
      <c r="W39" s="88"/>
      <c r="X39" s="81"/>
      <c r="Y39" s="170">
        <f>Y38-Y37</f>
        <v>0.75</v>
      </c>
      <c r="Z39" s="170">
        <f>Z38-Z37</f>
        <v>16.666666666666671</v>
      </c>
      <c r="AA39" s="15"/>
    </row>
    <row r="40" spans="2:27" x14ac:dyDescent="0.25">
      <c r="B40" s="79">
        <v>8</v>
      </c>
      <c r="C40" s="104" t="s">
        <v>71</v>
      </c>
      <c r="D40" s="98" t="s">
        <v>101</v>
      </c>
      <c r="E40" s="144">
        <v>8</v>
      </c>
      <c r="F40" s="144">
        <v>11</v>
      </c>
      <c r="G40" s="80">
        <f t="shared" si="0"/>
        <v>11</v>
      </c>
      <c r="H40" s="125" t="s">
        <v>35</v>
      </c>
      <c r="I40" s="157"/>
      <c r="J40" s="157"/>
      <c r="K40" s="157">
        <v>1</v>
      </c>
      <c r="L40" s="169">
        <f t="shared" ref="L40" si="34">SUM(I40:K40)*100/G40</f>
        <v>9.0909090909090917</v>
      </c>
      <c r="M40" s="165"/>
      <c r="N40" s="165">
        <v>2</v>
      </c>
      <c r="O40" s="165">
        <v>1</v>
      </c>
      <c r="P40" s="169">
        <f t="shared" ref="P40" si="35">SUM(M40:O40)*100/G40</f>
        <v>27.272727272727273</v>
      </c>
      <c r="Q40" s="165">
        <v>2</v>
      </c>
      <c r="R40" s="165">
        <v>1</v>
      </c>
      <c r="S40" s="165">
        <v>3</v>
      </c>
      <c r="T40" s="169">
        <f t="shared" ref="T40" si="36">SUM(Q40:S40)*100/G40</f>
        <v>54.545454545454547</v>
      </c>
      <c r="U40" s="165">
        <v>1</v>
      </c>
      <c r="V40" s="165"/>
      <c r="W40" s="165"/>
      <c r="X40" s="169">
        <f t="shared" ref="X40" si="37">SUM(U40:W40)*100/G40</f>
        <v>9.0909090909090917</v>
      </c>
      <c r="Y40" s="166">
        <f t="shared" ref="Y40" si="38">((1*I40)+(2*J40)+(3*K40)+(4*M40)+(5*N40)+(6*O40)+(7*Q40)+(8*R40)+(9*S40)+(10*U40)+(11*V40)+(12*W40))/G40</f>
        <v>7.0909090909090908</v>
      </c>
      <c r="Z40" s="167">
        <f t="shared" ref="Z40" si="39">T40+X40</f>
        <v>63.63636363636364</v>
      </c>
      <c r="AA40" s="15"/>
    </row>
    <row r="41" spans="2:27" x14ac:dyDescent="0.25">
      <c r="B41" s="79"/>
      <c r="C41" s="89" t="s">
        <v>71</v>
      </c>
      <c r="D41" s="48" t="s">
        <v>19</v>
      </c>
      <c r="E41" s="79">
        <v>9</v>
      </c>
      <c r="F41" s="79">
        <v>11</v>
      </c>
      <c r="G41" s="80">
        <f t="shared" si="0"/>
        <v>11</v>
      </c>
      <c r="H41" s="86" t="s">
        <v>35</v>
      </c>
      <c r="I41" s="88"/>
      <c r="J41" s="88"/>
      <c r="K41" s="88">
        <v>1</v>
      </c>
      <c r="L41" s="81">
        <f t="shared" si="1"/>
        <v>9.0909090909090917</v>
      </c>
      <c r="M41" s="88"/>
      <c r="N41" s="88">
        <v>2</v>
      </c>
      <c r="O41" s="88"/>
      <c r="P41" s="81">
        <f t="shared" si="2"/>
        <v>18.181818181818183</v>
      </c>
      <c r="Q41" s="88">
        <v>3</v>
      </c>
      <c r="R41" s="88">
        <v>2</v>
      </c>
      <c r="S41" s="88">
        <v>2</v>
      </c>
      <c r="T41" s="81">
        <f t="shared" si="3"/>
        <v>63.636363636363633</v>
      </c>
      <c r="U41" s="88"/>
      <c r="V41" s="88">
        <v>1</v>
      </c>
      <c r="W41" s="88"/>
      <c r="X41" s="81">
        <f t="shared" si="4"/>
        <v>9.0909090909090917</v>
      </c>
      <c r="Y41" s="84">
        <f t="shared" si="5"/>
        <v>7.1818181818181817</v>
      </c>
      <c r="Z41" s="85">
        <f t="shared" si="6"/>
        <v>72.72727272727272</v>
      </c>
    </row>
    <row r="42" spans="2:27" x14ac:dyDescent="0.25">
      <c r="B42" s="79"/>
      <c r="C42" s="89" t="s">
        <v>71</v>
      </c>
      <c r="D42" s="48" t="s">
        <v>145</v>
      </c>
      <c r="E42" s="79">
        <v>10</v>
      </c>
      <c r="F42" s="79">
        <v>10</v>
      </c>
      <c r="G42" s="80">
        <f t="shared" si="0"/>
        <v>10</v>
      </c>
      <c r="H42" s="240" t="s">
        <v>35</v>
      </c>
      <c r="I42" s="88"/>
      <c r="J42" s="88"/>
      <c r="K42" s="88">
        <v>3</v>
      </c>
      <c r="L42" s="81">
        <f t="shared" si="1"/>
        <v>30</v>
      </c>
      <c r="M42" s="88"/>
      <c r="N42" s="88"/>
      <c r="O42" s="88">
        <v>2</v>
      </c>
      <c r="P42" s="81">
        <f t="shared" si="2"/>
        <v>20</v>
      </c>
      <c r="Q42" s="88">
        <v>2</v>
      </c>
      <c r="R42" s="88"/>
      <c r="S42" s="88">
        <v>2</v>
      </c>
      <c r="T42" s="81">
        <f t="shared" si="3"/>
        <v>40</v>
      </c>
      <c r="U42" s="88">
        <v>1</v>
      </c>
      <c r="V42" s="88"/>
      <c r="W42" s="88"/>
      <c r="X42" s="81">
        <f t="shared" si="4"/>
        <v>10</v>
      </c>
      <c r="Y42" s="84">
        <f t="shared" si="5"/>
        <v>6.3</v>
      </c>
      <c r="Z42" s="85">
        <f t="shared" si="6"/>
        <v>50</v>
      </c>
    </row>
    <row r="43" spans="2:27" x14ac:dyDescent="0.25">
      <c r="B43" s="79"/>
      <c r="C43" s="89"/>
      <c r="D43" s="48"/>
      <c r="E43" s="79"/>
      <c r="F43" s="79"/>
      <c r="G43" s="164"/>
      <c r="H43" s="86"/>
      <c r="I43" s="88"/>
      <c r="J43" s="88"/>
      <c r="K43" s="88"/>
      <c r="L43" s="81"/>
      <c r="M43" s="88"/>
      <c r="N43" s="88"/>
      <c r="O43" s="88"/>
      <c r="P43" s="81"/>
      <c r="Q43" s="88"/>
      <c r="R43" s="88"/>
      <c r="S43" s="88"/>
      <c r="T43" s="81"/>
      <c r="U43" s="88"/>
      <c r="V43" s="88"/>
      <c r="W43" s="88"/>
      <c r="X43" s="81"/>
      <c r="Y43" s="170">
        <f>Y42-Y41</f>
        <v>-0.88181818181818183</v>
      </c>
      <c r="Z43" s="170">
        <f>Z42-Z41</f>
        <v>-22.72727272727272</v>
      </c>
    </row>
    <row r="44" spans="2:27" x14ac:dyDescent="0.25">
      <c r="B44" s="79">
        <v>9</v>
      </c>
      <c r="C44" s="104" t="s">
        <v>71</v>
      </c>
      <c r="D44" s="98" t="s">
        <v>101</v>
      </c>
      <c r="E44" s="100">
        <v>9</v>
      </c>
      <c r="F44" s="100">
        <v>13</v>
      </c>
      <c r="G44" s="80">
        <f t="shared" si="0"/>
        <v>13</v>
      </c>
      <c r="H44" s="104" t="s">
        <v>35</v>
      </c>
      <c r="I44" s="157">
        <v>2</v>
      </c>
      <c r="J44" s="157">
        <v>1</v>
      </c>
      <c r="K44" s="157">
        <v>3</v>
      </c>
      <c r="L44" s="168">
        <f t="shared" ref="L44" si="40">SUM(I44:K44)*100/G44</f>
        <v>46.153846153846153</v>
      </c>
      <c r="M44" s="157">
        <v>2</v>
      </c>
      <c r="N44" s="157">
        <v>1</v>
      </c>
      <c r="O44" s="157">
        <v>2</v>
      </c>
      <c r="P44" s="168">
        <f t="shared" ref="P44" si="41">SUM(M44:O44)*100/G44</f>
        <v>38.46153846153846</v>
      </c>
      <c r="Q44" s="157"/>
      <c r="R44" s="157">
        <v>1</v>
      </c>
      <c r="S44" s="157">
        <v>1</v>
      </c>
      <c r="T44" s="168">
        <f t="shared" ref="T44" si="42">SUM(Q44:S44)*100/G44</f>
        <v>15.384615384615385</v>
      </c>
      <c r="U44" s="157"/>
      <c r="V44" s="157"/>
      <c r="W44" s="157"/>
      <c r="X44" s="168">
        <f t="shared" ref="X44" si="43">SUM(U44:W44)*100/G44</f>
        <v>0</v>
      </c>
      <c r="Y44" s="166">
        <f t="shared" ref="Y44" si="44">((1*I44)+(2*J44)+(3*K44)+(4*M44)+(5*N44)+(6*O44)+(7*Q44)+(8*R44)+(9*S44)+(10*U44)+(11*V44)+(12*W44))/G44</f>
        <v>4.2307692307692308</v>
      </c>
      <c r="Z44" s="167">
        <f t="shared" ref="Z44" si="45">T44+X44</f>
        <v>15.384615384615385</v>
      </c>
    </row>
    <row r="45" spans="2:27" x14ac:dyDescent="0.25">
      <c r="B45" s="79"/>
      <c r="C45" s="89" t="s">
        <v>71</v>
      </c>
      <c r="D45" s="48" t="s">
        <v>19</v>
      </c>
      <c r="E45" s="79">
        <v>10</v>
      </c>
      <c r="F45" s="79">
        <v>8</v>
      </c>
      <c r="G45" s="80">
        <f t="shared" si="0"/>
        <v>8</v>
      </c>
      <c r="H45" s="86" t="s">
        <v>35</v>
      </c>
      <c r="I45" s="88"/>
      <c r="J45" s="88">
        <v>2</v>
      </c>
      <c r="K45" s="88">
        <v>3</v>
      </c>
      <c r="L45" s="81">
        <f t="shared" si="1"/>
        <v>62.5</v>
      </c>
      <c r="M45" s="88">
        <v>1</v>
      </c>
      <c r="N45" s="88">
        <v>1</v>
      </c>
      <c r="O45" s="88">
        <v>1</v>
      </c>
      <c r="P45" s="81">
        <f t="shared" si="2"/>
        <v>37.5</v>
      </c>
      <c r="Q45" s="88"/>
      <c r="R45" s="88"/>
      <c r="S45" s="88"/>
      <c r="T45" s="81">
        <f t="shared" si="3"/>
        <v>0</v>
      </c>
      <c r="U45" s="88"/>
      <c r="V45" s="88"/>
      <c r="W45" s="88"/>
      <c r="X45" s="81">
        <f t="shared" si="4"/>
        <v>0</v>
      </c>
      <c r="Y45" s="84">
        <f t="shared" si="5"/>
        <v>3.5</v>
      </c>
      <c r="Z45" s="85">
        <f t="shared" si="6"/>
        <v>0</v>
      </c>
    </row>
    <row r="46" spans="2:27" x14ac:dyDescent="0.25">
      <c r="B46" s="79"/>
      <c r="C46" s="89" t="s">
        <v>71</v>
      </c>
      <c r="D46" s="48" t="s">
        <v>145</v>
      </c>
      <c r="E46" s="79">
        <v>11</v>
      </c>
      <c r="F46" s="79">
        <v>7</v>
      </c>
      <c r="G46" s="80">
        <f t="shared" si="0"/>
        <v>7</v>
      </c>
      <c r="H46" s="240" t="s">
        <v>35</v>
      </c>
      <c r="I46" s="88"/>
      <c r="J46" s="88">
        <v>2</v>
      </c>
      <c r="K46" s="88">
        <v>3</v>
      </c>
      <c r="L46" s="81">
        <f t="shared" si="1"/>
        <v>71.428571428571431</v>
      </c>
      <c r="M46" s="88"/>
      <c r="N46" s="88"/>
      <c r="O46" s="88"/>
      <c r="P46" s="81">
        <f t="shared" si="2"/>
        <v>0</v>
      </c>
      <c r="Q46" s="88">
        <v>2</v>
      </c>
      <c r="R46" s="88"/>
      <c r="S46" s="88"/>
      <c r="T46" s="81">
        <f t="shared" si="3"/>
        <v>28.571428571428573</v>
      </c>
      <c r="U46" s="88"/>
      <c r="V46" s="88"/>
      <c r="W46" s="88"/>
      <c r="X46" s="81">
        <f t="shared" si="4"/>
        <v>0</v>
      </c>
      <c r="Y46" s="84">
        <f t="shared" si="5"/>
        <v>3.8571428571428572</v>
      </c>
      <c r="Z46" s="85">
        <f t="shared" si="6"/>
        <v>28.571428571428573</v>
      </c>
    </row>
    <row r="47" spans="2:27" x14ac:dyDescent="0.25">
      <c r="B47" s="79"/>
      <c r="C47" s="89"/>
      <c r="D47" s="48"/>
      <c r="E47" s="79"/>
      <c r="F47" s="79"/>
      <c r="G47" s="164"/>
      <c r="H47" s="86"/>
      <c r="I47" s="88"/>
      <c r="J47" s="88"/>
      <c r="K47" s="88"/>
      <c r="L47" s="81"/>
      <c r="M47" s="88"/>
      <c r="N47" s="88"/>
      <c r="O47" s="88"/>
      <c r="P47" s="81"/>
      <c r="Q47" s="88"/>
      <c r="R47" s="88"/>
      <c r="S47" s="88"/>
      <c r="T47" s="81"/>
      <c r="U47" s="88"/>
      <c r="V47" s="88"/>
      <c r="W47" s="88"/>
      <c r="X47" s="81"/>
      <c r="Y47" s="170">
        <f>Y46-Y45</f>
        <v>0.35714285714285721</v>
      </c>
      <c r="Z47" s="170">
        <f>Z46-Z45</f>
        <v>28.571428571428573</v>
      </c>
    </row>
    <row r="48" spans="2:27" x14ac:dyDescent="0.25">
      <c r="B48" s="79">
        <v>10</v>
      </c>
      <c r="C48" s="104" t="s">
        <v>71</v>
      </c>
      <c r="D48" s="98" t="s">
        <v>101</v>
      </c>
      <c r="E48" s="100">
        <v>10</v>
      </c>
      <c r="F48" s="100">
        <v>14</v>
      </c>
      <c r="G48" s="80">
        <f t="shared" si="0"/>
        <v>14</v>
      </c>
      <c r="H48" s="104" t="s">
        <v>35</v>
      </c>
      <c r="I48" s="157"/>
      <c r="J48" s="157">
        <v>1</v>
      </c>
      <c r="K48" s="157">
        <v>2</v>
      </c>
      <c r="L48" s="168">
        <f t="shared" ref="L48" si="46">SUM(I48:K48)*100/G48</f>
        <v>21.428571428571427</v>
      </c>
      <c r="M48" s="157">
        <v>1</v>
      </c>
      <c r="N48" s="157">
        <v>1</v>
      </c>
      <c r="O48" s="157">
        <v>3</v>
      </c>
      <c r="P48" s="168">
        <f t="shared" ref="P48" si="47">SUM(M48:O48)*100/G48</f>
        <v>35.714285714285715</v>
      </c>
      <c r="Q48" s="157">
        <v>2</v>
      </c>
      <c r="R48" s="157">
        <v>1</v>
      </c>
      <c r="S48" s="157">
        <v>2</v>
      </c>
      <c r="T48" s="168">
        <f t="shared" ref="T48" si="48">SUM(Q48:S48)*100/G48</f>
        <v>35.714285714285715</v>
      </c>
      <c r="U48" s="157">
        <v>1</v>
      </c>
      <c r="V48" s="157"/>
      <c r="W48" s="157"/>
      <c r="X48" s="168">
        <f t="shared" ref="X48" si="49">SUM(U48:W48)*100/G48</f>
        <v>7.1428571428571432</v>
      </c>
      <c r="Y48" s="166">
        <f t="shared" ref="Y48" si="50">((1*I48)+(2*J48)+(3*K48)+(4*M48)+(5*N48)+(6*O48)+(7*Q48)+(8*R48)+(9*S48)+(10*U48)+(11*V48)+(12*W48))/G48</f>
        <v>6.0714285714285712</v>
      </c>
      <c r="Z48" s="167">
        <f t="shared" ref="Z48" si="51">T48+X48</f>
        <v>42.857142857142861</v>
      </c>
    </row>
    <row r="49" spans="2:26" x14ac:dyDescent="0.25">
      <c r="B49" s="79"/>
      <c r="C49" s="89" t="s">
        <v>71</v>
      </c>
      <c r="D49" s="48" t="s">
        <v>19</v>
      </c>
      <c r="E49" s="79">
        <v>11</v>
      </c>
      <c r="F49" s="79">
        <v>12</v>
      </c>
      <c r="G49" s="80">
        <f t="shared" si="0"/>
        <v>12</v>
      </c>
      <c r="H49" s="86" t="s">
        <v>35</v>
      </c>
      <c r="I49" s="88"/>
      <c r="J49" s="88"/>
      <c r="K49" s="88">
        <v>2</v>
      </c>
      <c r="L49" s="81">
        <f t="shared" si="1"/>
        <v>16.666666666666668</v>
      </c>
      <c r="M49" s="88">
        <v>1</v>
      </c>
      <c r="N49" s="88">
        <v>2</v>
      </c>
      <c r="O49" s="88">
        <v>1</v>
      </c>
      <c r="P49" s="81">
        <f t="shared" si="2"/>
        <v>33.333333333333336</v>
      </c>
      <c r="Q49" s="88">
        <v>3</v>
      </c>
      <c r="R49" s="88"/>
      <c r="S49" s="88">
        <v>2</v>
      </c>
      <c r="T49" s="81">
        <f t="shared" si="3"/>
        <v>41.666666666666664</v>
      </c>
      <c r="U49" s="88">
        <v>1</v>
      </c>
      <c r="V49" s="88"/>
      <c r="W49" s="88"/>
      <c r="X49" s="81">
        <f t="shared" si="4"/>
        <v>8.3333333333333339</v>
      </c>
      <c r="Y49" s="84">
        <f t="shared" si="5"/>
        <v>6.25</v>
      </c>
      <c r="Z49" s="85">
        <f t="shared" si="6"/>
        <v>50</v>
      </c>
    </row>
    <row r="50" spans="2:26" x14ac:dyDescent="0.25">
      <c r="B50" s="79"/>
      <c r="C50" s="89"/>
      <c r="D50" s="48"/>
      <c r="E50" s="79"/>
      <c r="F50" s="79"/>
      <c r="G50" s="164"/>
      <c r="H50" s="86"/>
      <c r="I50" s="88"/>
      <c r="J50" s="88"/>
      <c r="K50" s="88"/>
      <c r="L50" s="81"/>
      <c r="M50" s="88"/>
      <c r="N50" s="88"/>
      <c r="O50" s="88"/>
      <c r="P50" s="81"/>
      <c r="Q50" s="88"/>
      <c r="R50" s="88"/>
      <c r="S50" s="88"/>
      <c r="T50" s="81"/>
      <c r="U50" s="88"/>
      <c r="V50" s="88"/>
      <c r="W50" s="88"/>
      <c r="X50" s="81"/>
      <c r="Y50" s="170">
        <f>Y49-Y48</f>
        <v>0.17857142857142883</v>
      </c>
      <c r="Z50" s="170">
        <f>Z49-Z48</f>
        <v>7.1428571428571388</v>
      </c>
    </row>
    <row r="51" spans="2:26" x14ac:dyDescent="0.25">
      <c r="B51" s="79">
        <v>11</v>
      </c>
      <c r="C51" s="104" t="s">
        <v>71</v>
      </c>
      <c r="D51" s="98" t="s">
        <v>101</v>
      </c>
      <c r="E51" s="100">
        <v>11</v>
      </c>
      <c r="F51" s="100">
        <v>13</v>
      </c>
      <c r="G51" s="80">
        <f t="shared" si="0"/>
        <v>13</v>
      </c>
      <c r="H51" s="104" t="s">
        <v>35</v>
      </c>
      <c r="I51" s="157"/>
      <c r="J51" s="157"/>
      <c r="K51" s="157"/>
      <c r="L51" s="168">
        <f t="shared" ref="L51" si="52">SUM(I51:K51)*100/G51</f>
        <v>0</v>
      </c>
      <c r="M51" s="157">
        <v>2</v>
      </c>
      <c r="N51" s="157">
        <v>2</v>
      </c>
      <c r="O51" s="157">
        <v>1</v>
      </c>
      <c r="P51" s="168">
        <f t="shared" ref="P51" si="53">SUM(M51:O51)*100/G51</f>
        <v>38.46153846153846</v>
      </c>
      <c r="Q51" s="157">
        <v>2</v>
      </c>
      <c r="R51" s="157">
        <v>2</v>
      </c>
      <c r="S51" s="157">
        <v>2</v>
      </c>
      <c r="T51" s="168">
        <f t="shared" ref="T51" si="54">SUM(Q51:S51)*100/G51</f>
        <v>46.153846153846153</v>
      </c>
      <c r="U51" s="157">
        <v>2</v>
      </c>
      <c r="V51" s="157"/>
      <c r="W51" s="157"/>
      <c r="X51" s="168">
        <f t="shared" ref="X51" si="55">SUM(U51:W51)*100/G51</f>
        <v>15.384615384615385</v>
      </c>
      <c r="Y51" s="166">
        <f t="shared" ref="Y51" si="56">((1*I51)+(2*J51)+(3*K51)+(4*M51)+(5*N51)+(6*O51)+(7*Q51)+(8*R51)+(9*S51)+(10*U51)+(11*V51)+(12*W51))/G51</f>
        <v>7.0769230769230766</v>
      </c>
      <c r="Z51" s="167">
        <f t="shared" ref="Z51" si="57">T51+X51</f>
        <v>61.53846153846154</v>
      </c>
    </row>
    <row r="52" spans="2:26" x14ac:dyDescent="0.25">
      <c r="B52" s="79"/>
      <c r="C52" s="89"/>
      <c r="D52" s="48"/>
      <c r="E52" s="79"/>
      <c r="F52" s="79"/>
      <c r="G52" s="164"/>
      <c r="H52" s="86"/>
      <c r="I52" s="88"/>
      <c r="J52" s="88"/>
      <c r="K52" s="88"/>
      <c r="L52" s="81"/>
      <c r="M52" s="88"/>
      <c r="N52" s="88"/>
      <c r="O52" s="88"/>
      <c r="P52" s="81"/>
      <c r="Q52" s="88"/>
      <c r="R52" s="88"/>
      <c r="S52" s="88"/>
      <c r="T52" s="81"/>
      <c r="U52" s="88"/>
      <c r="V52" s="88"/>
      <c r="W52" s="88"/>
      <c r="X52" s="81"/>
      <c r="Y52" s="84"/>
      <c r="Z52" s="85"/>
    </row>
    <row r="53" spans="2:26" x14ac:dyDescent="0.25">
      <c r="B53" s="79"/>
      <c r="C53" s="89"/>
      <c r="D53" s="98" t="s">
        <v>101</v>
      </c>
      <c r="E53" s="79"/>
      <c r="F53" s="79"/>
      <c r="G53" s="164"/>
      <c r="H53" s="104" t="s">
        <v>35</v>
      </c>
      <c r="I53" s="88"/>
      <c r="J53" s="88"/>
      <c r="K53" s="88"/>
      <c r="L53" s="81"/>
      <c r="M53" s="88"/>
      <c r="N53" s="88"/>
      <c r="O53" s="88"/>
      <c r="P53" s="81"/>
      <c r="Q53" s="88"/>
      <c r="R53" s="88"/>
      <c r="S53" s="88"/>
      <c r="T53" s="81"/>
      <c r="U53" s="88"/>
      <c r="V53" s="88"/>
      <c r="W53" s="88"/>
      <c r="X53" s="81"/>
      <c r="Y53" s="166">
        <f>AVERAGE(Y51,Y48,Y44,Y40,Y36,Y32,Y28,Y24,Y20,Y16)</f>
        <v>6.915329115329115</v>
      </c>
      <c r="Z53" s="166">
        <f>AVERAGE(Z51,Z48,Z44,Z40,Z36,Z32,Z28,Z24,Z20,Z16)</f>
        <v>59.914529914529922</v>
      </c>
    </row>
    <row r="54" spans="2:26" x14ac:dyDescent="0.25">
      <c r="B54" s="79"/>
      <c r="C54" s="89"/>
      <c r="D54" s="48" t="s">
        <v>19</v>
      </c>
      <c r="E54" s="79"/>
      <c r="F54" s="79"/>
      <c r="G54" s="164"/>
      <c r="H54" s="86" t="s">
        <v>35</v>
      </c>
      <c r="I54" s="88"/>
      <c r="J54" s="88"/>
      <c r="K54" s="88"/>
      <c r="L54" s="81"/>
      <c r="M54" s="88"/>
      <c r="N54" s="88"/>
      <c r="O54" s="88"/>
      <c r="P54" s="81"/>
      <c r="Q54" s="88"/>
      <c r="R54" s="88"/>
      <c r="S54" s="88"/>
      <c r="T54" s="81"/>
      <c r="U54" s="88"/>
      <c r="V54" s="88"/>
      <c r="W54" s="88"/>
      <c r="X54" s="81"/>
      <c r="Y54" s="84">
        <f>AVERAGE(Y49,Y45,Y41,Y37,Y33,Y29,Y25,Y21,Y17,Y13)</f>
        <v>6.5284581105169339</v>
      </c>
      <c r="Z54" s="84">
        <f>AVERAGE(Z46,Z42,Z38,Z34,Z30,Z26,Z22,Z18,Z14,Z12)</f>
        <v>61.915966386554622</v>
      </c>
    </row>
    <row r="55" spans="2:26" x14ac:dyDescent="0.25">
      <c r="B55" s="79"/>
      <c r="C55" s="89"/>
      <c r="D55" s="48" t="s">
        <v>145</v>
      </c>
      <c r="E55" s="79"/>
      <c r="F55" s="79"/>
      <c r="G55" s="164"/>
      <c r="H55" s="240" t="s">
        <v>35</v>
      </c>
      <c r="I55" s="88"/>
      <c r="J55" s="88"/>
      <c r="K55" s="88"/>
      <c r="L55" s="81"/>
      <c r="M55" s="88"/>
      <c r="N55" s="88"/>
      <c r="O55" s="88"/>
      <c r="P55" s="81"/>
      <c r="Q55" s="88"/>
      <c r="R55" s="88"/>
      <c r="S55" s="88"/>
      <c r="T55" s="81"/>
      <c r="U55" s="88"/>
      <c r="V55" s="88"/>
      <c r="W55" s="88"/>
      <c r="X55" s="81"/>
      <c r="Y55" s="84">
        <f>AVERAGE(Y46,Y42,Y42,Y38,Y34,Y30,Y26,Y22,Y18,Y14,Y12)</f>
        <v>6.6843009931245225</v>
      </c>
      <c r="Z55" s="84">
        <f>AVERAGE(Z46,Z42,Z38,Z34,Z30,Z26,Z22,Z18,Z14,Z12)</f>
        <v>61.915966386554622</v>
      </c>
    </row>
    <row r="56" spans="2:26" x14ac:dyDescent="0.25">
      <c r="B56" s="79"/>
      <c r="C56" s="86"/>
      <c r="D56" s="87"/>
      <c r="E56" s="83"/>
      <c r="F56" s="31"/>
      <c r="G56" s="91"/>
      <c r="H56" s="52"/>
      <c r="I56" s="13"/>
      <c r="J56" s="13"/>
      <c r="K56" s="13"/>
      <c r="L56" s="81"/>
      <c r="M56" s="13"/>
      <c r="N56" s="13"/>
      <c r="O56" s="13"/>
      <c r="P56" s="81"/>
      <c r="Q56" s="13"/>
      <c r="R56" s="13"/>
      <c r="S56" s="13"/>
      <c r="T56" s="81"/>
      <c r="U56" s="13"/>
      <c r="V56" s="13"/>
      <c r="W56" s="13"/>
      <c r="X56" s="81"/>
      <c r="Y56" s="170">
        <f>Y55-Y54</f>
        <v>0.15584288260758861</v>
      </c>
      <c r="Z56" s="170">
        <f>Z55-Z54</f>
        <v>0</v>
      </c>
    </row>
    <row r="57" spans="2:26" x14ac:dyDescent="0.25">
      <c r="B57" s="79"/>
      <c r="C57" s="240" t="s">
        <v>138</v>
      </c>
      <c r="D57" s="241" t="s">
        <v>145</v>
      </c>
      <c r="E57" s="83">
        <v>2</v>
      </c>
      <c r="F57" s="242">
        <v>17</v>
      </c>
      <c r="G57" s="80">
        <f t="shared" si="0"/>
        <v>17</v>
      </c>
      <c r="H57" s="243" t="s">
        <v>36</v>
      </c>
      <c r="I57" s="13"/>
      <c r="J57" s="13"/>
      <c r="K57" s="13"/>
      <c r="L57" s="221">
        <f t="shared" si="1"/>
        <v>0</v>
      </c>
      <c r="M57" s="13"/>
      <c r="N57" s="13"/>
      <c r="O57" s="13"/>
      <c r="P57" s="221">
        <f t="shared" si="2"/>
        <v>0</v>
      </c>
      <c r="Q57" s="13">
        <v>3</v>
      </c>
      <c r="R57" s="13">
        <v>5</v>
      </c>
      <c r="S57" s="13">
        <v>3</v>
      </c>
      <c r="T57" s="221">
        <f t="shared" si="3"/>
        <v>64.705882352941174</v>
      </c>
      <c r="U57" s="13">
        <v>6</v>
      </c>
      <c r="V57" s="13"/>
      <c r="W57" s="13"/>
      <c r="X57" s="221">
        <f t="shared" si="4"/>
        <v>35.294117647058826</v>
      </c>
      <c r="Y57" s="84">
        <f t="shared" si="5"/>
        <v>8.7058823529411757</v>
      </c>
      <c r="Z57" s="85">
        <f t="shared" si="6"/>
        <v>100</v>
      </c>
    </row>
    <row r="58" spans="2:26" x14ac:dyDescent="0.25">
      <c r="B58" s="79">
        <v>1</v>
      </c>
      <c r="C58" s="86" t="s">
        <v>78</v>
      </c>
      <c r="D58" s="48" t="s">
        <v>19</v>
      </c>
      <c r="E58" s="79">
        <v>2</v>
      </c>
      <c r="F58" s="79">
        <v>22</v>
      </c>
      <c r="G58" s="80">
        <f t="shared" si="0"/>
        <v>22</v>
      </c>
      <c r="H58" s="86" t="s">
        <v>36</v>
      </c>
      <c r="I58" s="13"/>
      <c r="J58" s="13"/>
      <c r="K58" s="211">
        <v>2</v>
      </c>
      <c r="L58" s="221">
        <f t="shared" si="1"/>
        <v>9.0909090909090917</v>
      </c>
      <c r="M58" s="211"/>
      <c r="N58" s="211"/>
      <c r="O58" s="211">
        <v>2</v>
      </c>
      <c r="P58" s="221">
        <f t="shared" si="2"/>
        <v>9.0909090909090917</v>
      </c>
      <c r="Q58" s="211">
        <v>4</v>
      </c>
      <c r="R58" s="211">
        <v>4</v>
      </c>
      <c r="S58" s="211">
        <v>2</v>
      </c>
      <c r="T58" s="221">
        <f t="shared" si="3"/>
        <v>45.454545454545453</v>
      </c>
      <c r="U58" s="211">
        <v>3</v>
      </c>
      <c r="V58" s="211">
        <v>5</v>
      </c>
      <c r="W58" s="211"/>
      <c r="X58" s="221">
        <f t="shared" si="4"/>
        <v>36.363636363636367</v>
      </c>
      <c r="Y58" s="84">
        <f t="shared" si="5"/>
        <v>8.2272727272727266</v>
      </c>
      <c r="Z58" s="85">
        <f t="shared" si="6"/>
        <v>81.818181818181813</v>
      </c>
    </row>
    <row r="59" spans="2:26" x14ac:dyDescent="0.25">
      <c r="B59" s="79"/>
      <c r="C59" s="86" t="s">
        <v>78</v>
      </c>
      <c r="D59" s="48" t="s">
        <v>145</v>
      </c>
      <c r="E59" s="79">
        <v>3</v>
      </c>
      <c r="F59" s="79">
        <v>21</v>
      </c>
      <c r="G59" s="80">
        <f t="shared" si="0"/>
        <v>21</v>
      </c>
      <c r="H59" s="240" t="s">
        <v>36</v>
      </c>
      <c r="I59" s="13"/>
      <c r="J59" s="13"/>
      <c r="K59" s="211"/>
      <c r="L59" s="221">
        <f t="shared" si="1"/>
        <v>0</v>
      </c>
      <c r="M59" s="211">
        <v>1</v>
      </c>
      <c r="N59" s="211">
        <v>1</v>
      </c>
      <c r="O59" s="211"/>
      <c r="P59" s="221">
        <f t="shared" si="2"/>
        <v>9.5238095238095237</v>
      </c>
      <c r="Q59" s="211">
        <v>3</v>
      </c>
      <c r="R59" s="211">
        <v>2</v>
      </c>
      <c r="S59" s="211">
        <v>4</v>
      </c>
      <c r="T59" s="221">
        <f t="shared" si="3"/>
        <v>42.857142857142854</v>
      </c>
      <c r="U59" s="211">
        <v>5</v>
      </c>
      <c r="V59" s="211">
        <v>5</v>
      </c>
      <c r="W59" s="211"/>
      <c r="X59" s="221">
        <f t="shared" si="4"/>
        <v>47.61904761904762</v>
      </c>
      <c r="Y59" s="84">
        <f t="shared" si="5"/>
        <v>8.9047619047619051</v>
      </c>
      <c r="Z59" s="85">
        <f t="shared" si="6"/>
        <v>90.476190476190482</v>
      </c>
    </row>
    <row r="60" spans="2:26" x14ac:dyDescent="0.25">
      <c r="B60" s="79"/>
      <c r="C60" s="86"/>
      <c r="D60" s="48"/>
      <c r="E60" s="79"/>
      <c r="F60" s="79"/>
      <c r="G60" s="80"/>
      <c r="H60" s="240"/>
      <c r="I60" s="13"/>
      <c r="J60" s="13"/>
      <c r="K60" s="211"/>
      <c r="L60" s="221"/>
      <c r="M60" s="211"/>
      <c r="N60" s="211"/>
      <c r="O60" s="211"/>
      <c r="P60" s="221"/>
      <c r="Q60" s="211"/>
      <c r="R60" s="211"/>
      <c r="S60" s="211"/>
      <c r="T60" s="221"/>
      <c r="U60" s="211"/>
      <c r="V60" s="211"/>
      <c r="W60" s="211"/>
      <c r="X60" s="221"/>
      <c r="Y60" s="170">
        <f>Y59-Y58</f>
        <v>0.67748917748917847</v>
      </c>
      <c r="Z60" s="170">
        <f>Z59-Z58</f>
        <v>8.6580086580086686</v>
      </c>
    </row>
    <row r="61" spans="2:26" x14ac:dyDescent="0.25">
      <c r="B61" s="79">
        <v>2</v>
      </c>
      <c r="C61" s="179" t="s">
        <v>60</v>
      </c>
      <c r="D61" s="98" t="s">
        <v>101</v>
      </c>
      <c r="E61" s="100">
        <v>2</v>
      </c>
      <c r="F61" s="100">
        <v>10</v>
      </c>
      <c r="G61" s="80">
        <f t="shared" ref="G61" si="58">I61+J61+K61+M61+N61+O61+Q61+R61+S61+U61+V61+W61</f>
        <v>10</v>
      </c>
      <c r="H61" s="104" t="s">
        <v>143</v>
      </c>
      <c r="I61" s="176"/>
      <c r="J61" s="176"/>
      <c r="K61" s="176">
        <v>1</v>
      </c>
      <c r="L61" s="177">
        <f t="shared" ref="L61" si="59">SUM(I61:K61)*100/G61</f>
        <v>10</v>
      </c>
      <c r="M61" s="176"/>
      <c r="N61" s="176"/>
      <c r="O61" s="176">
        <v>1</v>
      </c>
      <c r="P61" s="177">
        <f t="shared" ref="P61" si="60">SUM(M61:O61)*100/G61</f>
        <v>10</v>
      </c>
      <c r="Q61" s="176"/>
      <c r="R61" s="176"/>
      <c r="S61" s="176">
        <v>2</v>
      </c>
      <c r="T61" s="177">
        <f t="shared" ref="T61" si="61">SUM(Q61:S61)*100/G61</f>
        <v>20</v>
      </c>
      <c r="U61" s="176">
        <v>3</v>
      </c>
      <c r="V61" s="176">
        <v>3</v>
      </c>
      <c r="W61" s="176"/>
      <c r="X61" s="177">
        <f t="shared" ref="X61" si="62">SUM(U61:W61)*100/G61</f>
        <v>60</v>
      </c>
      <c r="Y61" s="166">
        <f t="shared" si="5"/>
        <v>9</v>
      </c>
      <c r="Z61" s="167">
        <f t="shared" si="6"/>
        <v>80</v>
      </c>
    </row>
    <row r="62" spans="2:26" x14ac:dyDescent="0.25">
      <c r="B62" s="79"/>
      <c r="C62" s="172" t="s">
        <v>60</v>
      </c>
      <c r="D62" s="48" t="s">
        <v>19</v>
      </c>
      <c r="E62" s="79">
        <v>3</v>
      </c>
      <c r="F62" s="79">
        <v>10</v>
      </c>
      <c r="G62" s="80">
        <f t="shared" si="0"/>
        <v>10</v>
      </c>
      <c r="H62" s="86" t="s">
        <v>36</v>
      </c>
      <c r="I62" s="88"/>
      <c r="J62" s="88"/>
      <c r="K62" s="88"/>
      <c r="L62" s="81">
        <f t="shared" si="1"/>
        <v>0</v>
      </c>
      <c r="M62" s="88">
        <v>1</v>
      </c>
      <c r="N62" s="88"/>
      <c r="O62" s="88">
        <v>1</v>
      </c>
      <c r="P62" s="81">
        <f t="shared" si="2"/>
        <v>20</v>
      </c>
      <c r="Q62" s="88"/>
      <c r="R62" s="88">
        <v>1</v>
      </c>
      <c r="S62" s="88">
        <v>3</v>
      </c>
      <c r="T62" s="81">
        <f t="shared" si="3"/>
        <v>40</v>
      </c>
      <c r="U62" s="88">
        <v>1</v>
      </c>
      <c r="V62" s="88">
        <v>3</v>
      </c>
      <c r="W62" s="88"/>
      <c r="X62" s="81">
        <f t="shared" si="4"/>
        <v>40</v>
      </c>
      <c r="Y62" s="84">
        <f t="shared" si="5"/>
        <v>8.8000000000000007</v>
      </c>
      <c r="Z62" s="85">
        <f t="shared" si="6"/>
        <v>80</v>
      </c>
    </row>
    <row r="63" spans="2:26" x14ac:dyDescent="0.25">
      <c r="B63" s="79"/>
      <c r="C63" s="172" t="s">
        <v>60</v>
      </c>
      <c r="D63" s="48" t="s">
        <v>145</v>
      </c>
      <c r="E63" s="79">
        <v>4</v>
      </c>
      <c r="F63" s="79">
        <v>10</v>
      </c>
      <c r="G63" s="80">
        <f t="shared" si="0"/>
        <v>10</v>
      </c>
      <c r="H63" s="240" t="s">
        <v>36</v>
      </c>
      <c r="I63" s="88"/>
      <c r="J63" s="88"/>
      <c r="K63" s="88"/>
      <c r="L63" s="81">
        <f t="shared" si="1"/>
        <v>0</v>
      </c>
      <c r="M63" s="88"/>
      <c r="N63" s="88">
        <v>1</v>
      </c>
      <c r="O63" s="88">
        <v>1</v>
      </c>
      <c r="P63" s="81">
        <f t="shared" si="2"/>
        <v>20</v>
      </c>
      <c r="Q63" s="88"/>
      <c r="R63" s="88"/>
      <c r="S63" s="88">
        <v>2</v>
      </c>
      <c r="T63" s="81">
        <f t="shared" si="3"/>
        <v>20</v>
      </c>
      <c r="U63" s="88">
        <v>2</v>
      </c>
      <c r="V63" s="88">
        <v>4</v>
      </c>
      <c r="W63" s="88"/>
      <c r="X63" s="81">
        <f t="shared" si="4"/>
        <v>60</v>
      </c>
      <c r="Y63" s="84">
        <f t="shared" si="5"/>
        <v>9.3000000000000007</v>
      </c>
      <c r="Z63" s="85">
        <f t="shared" si="6"/>
        <v>80</v>
      </c>
    </row>
    <row r="64" spans="2:26" x14ac:dyDescent="0.25">
      <c r="B64" s="79"/>
      <c r="C64" s="172"/>
      <c r="D64" s="48"/>
      <c r="E64" s="79"/>
      <c r="F64" s="79"/>
      <c r="G64" s="164"/>
      <c r="H64" s="86"/>
      <c r="I64" s="88"/>
      <c r="J64" s="88"/>
      <c r="K64" s="88"/>
      <c r="L64" s="81"/>
      <c r="M64" s="88"/>
      <c r="N64" s="88"/>
      <c r="O64" s="88"/>
      <c r="P64" s="81"/>
      <c r="Q64" s="88"/>
      <c r="R64" s="88"/>
      <c r="S64" s="88"/>
      <c r="T64" s="81"/>
      <c r="U64" s="88"/>
      <c r="V64" s="88"/>
      <c r="W64" s="88"/>
      <c r="X64" s="81"/>
      <c r="Y64" s="170">
        <f>AVERAGE(Y57,Y59,Y63)</f>
        <v>8.9702147525676938</v>
      </c>
      <c r="Z64" s="170">
        <f>AVERAGE(Z57,Z59,Z63)</f>
        <v>90.158730158730165</v>
      </c>
    </row>
    <row r="65" spans="2:26" x14ac:dyDescent="0.25">
      <c r="B65" s="79">
        <v>3</v>
      </c>
      <c r="C65" s="173" t="s">
        <v>64</v>
      </c>
      <c r="D65" s="98" t="s">
        <v>101</v>
      </c>
      <c r="E65" s="100">
        <v>3</v>
      </c>
      <c r="F65" s="100">
        <v>18</v>
      </c>
      <c r="G65" s="80">
        <f t="shared" si="0"/>
        <v>18</v>
      </c>
      <c r="H65" s="104" t="s">
        <v>37</v>
      </c>
      <c r="I65" s="176"/>
      <c r="J65" s="176"/>
      <c r="K65" s="176"/>
      <c r="L65" s="177">
        <f t="shared" ref="L65" si="63">SUM(I65:K65)*100/G65</f>
        <v>0</v>
      </c>
      <c r="M65" s="176"/>
      <c r="N65" s="176"/>
      <c r="O65" s="176">
        <v>1</v>
      </c>
      <c r="P65" s="177">
        <f t="shared" ref="P65" si="64">SUM(M65:O65)*100/G65</f>
        <v>5.5555555555555554</v>
      </c>
      <c r="Q65" s="176">
        <v>1</v>
      </c>
      <c r="R65" s="176">
        <v>3</v>
      </c>
      <c r="S65" s="176">
        <v>3</v>
      </c>
      <c r="T65" s="177">
        <f t="shared" ref="T65" si="65">SUM(Q65:S65)*100/G65</f>
        <v>38.888888888888886</v>
      </c>
      <c r="U65" s="176">
        <v>6</v>
      </c>
      <c r="V65" s="176">
        <v>4</v>
      </c>
      <c r="W65" s="176"/>
      <c r="X65" s="177">
        <f t="shared" ref="X65" si="66">SUM(U65:W65)*100/G65</f>
        <v>55.555555555555557</v>
      </c>
      <c r="Y65" s="166">
        <f t="shared" ref="Y65" si="67">((1*I65)+(2*J65)+(3*K65)+(4*M65)+(5*N65)+(6*O65)+(7*Q65)+(8*R65)+(9*S65)+(10*U65)+(11*V65)+(12*W65))/G65</f>
        <v>9.3333333333333339</v>
      </c>
      <c r="Z65" s="167">
        <f t="shared" ref="Z65" si="68">T65+X65</f>
        <v>94.444444444444443</v>
      </c>
    </row>
    <row r="66" spans="2:26" x14ac:dyDescent="0.25">
      <c r="B66" s="79"/>
      <c r="C66" s="86" t="s">
        <v>64</v>
      </c>
      <c r="D66" s="48" t="s">
        <v>19</v>
      </c>
      <c r="E66" s="79">
        <v>4</v>
      </c>
      <c r="F66" s="79">
        <v>17</v>
      </c>
      <c r="G66" s="80">
        <f t="shared" si="0"/>
        <v>17</v>
      </c>
      <c r="H66" s="86" t="s">
        <v>36</v>
      </c>
      <c r="I66" s="88"/>
      <c r="J66" s="88"/>
      <c r="K66" s="88"/>
      <c r="L66" s="81">
        <f t="shared" si="1"/>
        <v>0</v>
      </c>
      <c r="M66" s="88"/>
      <c r="N66" s="88">
        <v>1</v>
      </c>
      <c r="O66" s="88"/>
      <c r="P66" s="81">
        <f t="shared" si="2"/>
        <v>5.882352941176471</v>
      </c>
      <c r="Q66" s="88"/>
      <c r="R66" s="88">
        <v>3</v>
      </c>
      <c r="S66" s="88">
        <v>5</v>
      </c>
      <c r="T66" s="81">
        <f t="shared" si="3"/>
        <v>47.058823529411768</v>
      </c>
      <c r="U66" s="88">
        <v>4</v>
      </c>
      <c r="V66" s="88">
        <v>4</v>
      </c>
      <c r="W66" s="88"/>
      <c r="X66" s="81">
        <f t="shared" si="4"/>
        <v>47.058823529411768</v>
      </c>
      <c r="Y66" s="84">
        <f>((1*I66)+(2*J66)+(3*K66)+(4*M66)+(5*N66)+(6*O66)+(7*Q66)+(8*R66)+(9*S66)+(10*U66)+(11*V66)+(12*W66))/G66</f>
        <v>9.2941176470588243</v>
      </c>
      <c r="Z66" s="85">
        <f t="shared" si="6"/>
        <v>94.117647058823536</v>
      </c>
    </row>
    <row r="67" spans="2:26" x14ac:dyDescent="0.25">
      <c r="B67" s="79"/>
      <c r="C67" s="240" t="s">
        <v>72</v>
      </c>
      <c r="D67" s="48" t="s">
        <v>145</v>
      </c>
      <c r="E67" s="79">
        <v>5</v>
      </c>
      <c r="F67" s="79">
        <v>17</v>
      </c>
      <c r="G67" s="80">
        <f t="shared" si="0"/>
        <v>17</v>
      </c>
      <c r="H67" s="240" t="s">
        <v>149</v>
      </c>
      <c r="I67" s="88"/>
      <c r="J67" s="88"/>
      <c r="K67" s="88"/>
      <c r="L67" s="81">
        <f t="shared" si="1"/>
        <v>0</v>
      </c>
      <c r="M67" s="88"/>
      <c r="N67" s="88">
        <v>2</v>
      </c>
      <c r="O67" s="88"/>
      <c r="P67" s="81">
        <f t="shared" si="2"/>
        <v>11.764705882352942</v>
      </c>
      <c r="Q67" s="88">
        <v>5</v>
      </c>
      <c r="R67" s="88">
        <v>5</v>
      </c>
      <c r="S67" s="88">
        <v>1</v>
      </c>
      <c r="T67" s="81">
        <f t="shared" si="3"/>
        <v>64.705882352941174</v>
      </c>
      <c r="U67" s="88">
        <v>1</v>
      </c>
      <c r="V67" s="88">
        <v>3</v>
      </c>
      <c r="W67" s="88"/>
      <c r="X67" s="81">
        <f t="shared" si="4"/>
        <v>23.529411764705884</v>
      </c>
      <c r="Y67" s="84">
        <f>((1*I67)+(2*J67)+(3*K67)+(4*M67)+(5*N67)+(6*O67)+(7*Q67)+(8*R67)+(9*S67)+(10*U67)+(11*V67)+(12*W67))/G67</f>
        <v>8.0588235294117645</v>
      </c>
      <c r="Z67" s="85">
        <f t="shared" si="6"/>
        <v>88.235294117647058</v>
      </c>
    </row>
    <row r="68" spans="2:26" x14ac:dyDescent="0.25">
      <c r="B68" s="79"/>
      <c r="C68" s="86"/>
      <c r="D68" s="48"/>
      <c r="E68" s="79"/>
      <c r="F68" s="160"/>
      <c r="G68" s="164"/>
      <c r="H68" s="86"/>
      <c r="I68" s="88"/>
      <c r="J68" s="88"/>
      <c r="K68" s="88"/>
      <c r="L68" s="81"/>
      <c r="M68" s="88"/>
      <c r="N68" s="88"/>
      <c r="O68" s="88"/>
      <c r="P68" s="81"/>
      <c r="Q68" s="88"/>
      <c r="R68" s="88"/>
      <c r="S68" s="88"/>
      <c r="T68" s="81"/>
      <c r="U68" s="88"/>
      <c r="V68" s="88"/>
      <c r="W68" s="88"/>
      <c r="X68" s="81"/>
      <c r="Y68" s="170">
        <f>Y67-Y66</f>
        <v>-1.2352941176470598</v>
      </c>
      <c r="Z68" s="170">
        <f>Z67-Z66</f>
        <v>-5.8823529411764781</v>
      </c>
    </row>
    <row r="69" spans="2:26" x14ac:dyDescent="0.25">
      <c r="B69" s="79">
        <v>4</v>
      </c>
      <c r="C69" s="104" t="s">
        <v>63</v>
      </c>
      <c r="D69" s="98" t="s">
        <v>101</v>
      </c>
      <c r="E69" s="100">
        <v>4</v>
      </c>
      <c r="F69" s="100">
        <v>14</v>
      </c>
      <c r="G69" s="80">
        <f t="shared" si="0"/>
        <v>14</v>
      </c>
      <c r="H69" s="104" t="s">
        <v>37</v>
      </c>
      <c r="I69" s="176"/>
      <c r="J69" s="176"/>
      <c r="K69" s="176"/>
      <c r="L69" s="177">
        <f t="shared" ref="L69" si="69">SUM(I69:K69)*100/G69</f>
        <v>0</v>
      </c>
      <c r="M69" s="176">
        <v>1</v>
      </c>
      <c r="N69" s="176"/>
      <c r="O69" s="176">
        <v>3</v>
      </c>
      <c r="P69" s="177">
        <f t="shared" ref="P69" si="70">SUM(M69:O69)*100/G69</f>
        <v>28.571428571428573</v>
      </c>
      <c r="Q69" s="176">
        <v>1</v>
      </c>
      <c r="R69" s="176">
        <v>2</v>
      </c>
      <c r="S69" s="176"/>
      <c r="T69" s="177">
        <f t="shared" ref="T69" si="71">SUM(Q69:S69)*100/G69</f>
        <v>21.428571428571427</v>
      </c>
      <c r="U69" s="176">
        <v>5</v>
      </c>
      <c r="V69" s="176">
        <v>2</v>
      </c>
      <c r="W69" s="176"/>
      <c r="X69" s="177">
        <f t="shared" ref="X69" si="72">SUM(U69:W69)*100/G69</f>
        <v>50</v>
      </c>
      <c r="Y69" s="166">
        <f t="shared" ref="Y69" si="73">((1*I69)+(2*J69)+(3*K69)+(4*M69)+(5*N69)+(6*O69)+(7*Q69)+(8*R69)+(9*S69)+(10*U69)+(11*V69)+(12*W69))/G69</f>
        <v>8.3571428571428577</v>
      </c>
      <c r="Z69" s="167">
        <f t="shared" ref="Z69" si="74">T69+X69</f>
        <v>71.428571428571431</v>
      </c>
    </row>
    <row r="70" spans="2:26" x14ac:dyDescent="0.25">
      <c r="B70" s="79"/>
      <c r="C70" s="86" t="s">
        <v>72</v>
      </c>
      <c r="D70" s="48" t="s">
        <v>19</v>
      </c>
      <c r="E70" s="79">
        <v>5</v>
      </c>
      <c r="F70" s="79">
        <v>14</v>
      </c>
      <c r="G70" s="80">
        <f t="shared" si="0"/>
        <v>14</v>
      </c>
      <c r="H70" s="86" t="s">
        <v>37</v>
      </c>
      <c r="I70" s="88"/>
      <c r="J70" s="88"/>
      <c r="K70" s="88">
        <v>2</v>
      </c>
      <c r="L70" s="81">
        <f t="shared" si="1"/>
        <v>14.285714285714286</v>
      </c>
      <c r="M70" s="88">
        <v>2</v>
      </c>
      <c r="N70" s="88">
        <v>1</v>
      </c>
      <c r="O70" s="88">
        <v>2</v>
      </c>
      <c r="P70" s="81">
        <f t="shared" si="2"/>
        <v>35.714285714285715</v>
      </c>
      <c r="Q70" s="88">
        <v>2</v>
      </c>
      <c r="R70" s="88">
        <v>3</v>
      </c>
      <c r="S70" s="88">
        <v>2</v>
      </c>
      <c r="T70" s="81">
        <f t="shared" si="3"/>
        <v>50</v>
      </c>
      <c r="U70" s="88"/>
      <c r="V70" s="88"/>
      <c r="W70" s="88"/>
      <c r="X70" s="81">
        <f t="shared" si="4"/>
        <v>0</v>
      </c>
      <c r="Y70" s="84">
        <f t="shared" si="5"/>
        <v>6.2142857142857144</v>
      </c>
      <c r="Z70" s="85">
        <f t="shared" si="6"/>
        <v>50</v>
      </c>
    </row>
    <row r="71" spans="2:26" x14ac:dyDescent="0.25">
      <c r="B71" s="79"/>
      <c r="C71" s="240" t="s">
        <v>71</v>
      </c>
      <c r="D71" s="48" t="s">
        <v>145</v>
      </c>
      <c r="E71" s="79">
        <v>6</v>
      </c>
      <c r="F71" s="79">
        <v>14</v>
      </c>
      <c r="G71" s="80">
        <f t="shared" si="0"/>
        <v>14</v>
      </c>
      <c r="H71" s="240" t="s">
        <v>37</v>
      </c>
      <c r="I71" s="88"/>
      <c r="J71" s="88"/>
      <c r="K71" s="88">
        <v>3</v>
      </c>
      <c r="L71" s="81">
        <f t="shared" si="1"/>
        <v>21.428571428571427</v>
      </c>
      <c r="M71" s="88">
        <v>3</v>
      </c>
      <c r="N71" s="88"/>
      <c r="O71" s="88">
        <v>2</v>
      </c>
      <c r="P71" s="81">
        <f t="shared" si="2"/>
        <v>35.714285714285715</v>
      </c>
      <c r="Q71" s="88">
        <v>1</v>
      </c>
      <c r="R71" s="88">
        <v>3</v>
      </c>
      <c r="S71" s="88">
        <v>2</v>
      </c>
      <c r="T71" s="81">
        <f t="shared" si="3"/>
        <v>42.857142857142854</v>
      </c>
      <c r="U71" s="88"/>
      <c r="V71" s="88"/>
      <c r="W71" s="88"/>
      <c r="X71" s="81">
        <f t="shared" si="4"/>
        <v>0</v>
      </c>
      <c r="Y71" s="84">
        <f t="shared" si="5"/>
        <v>5.8571428571428568</v>
      </c>
      <c r="Z71" s="85">
        <f t="shared" si="6"/>
        <v>42.857142857142854</v>
      </c>
    </row>
    <row r="72" spans="2:26" x14ac:dyDescent="0.25">
      <c r="B72" s="79"/>
      <c r="C72" s="86"/>
      <c r="D72" s="48"/>
      <c r="E72" s="79"/>
      <c r="F72" s="79"/>
      <c r="G72" s="164"/>
      <c r="H72" s="86"/>
      <c r="I72" s="88"/>
      <c r="J72" s="88"/>
      <c r="K72" s="88"/>
      <c r="L72" s="81"/>
      <c r="M72" s="88"/>
      <c r="N72" s="88"/>
      <c r="O72" s="88"/>
      <c r="P72" s="81"/>
      <c r="Q72" s="88"/>
      <c r="R72" s="88"/>
      <c r="S72" s="88"/>
      <c r="T72" s="81"/>
      <c r="U72" s="88"/>
      <c r="V72" s="88"/>
      <c r="W72" s="88"/>
      <c r="X72" s="81"/>
      <c r="Y72" s="170">
        <f>Y71-Y70</f>
        <v>-0.35714285714285765</v>
      </c>
      <c r="Z72" s="170">
        <f>Z71-Z70</f>
        <v>-7.1428571428571459</v>
      </c>
    </row>
    <row r="73" spans="2:26" x14ac:dyDescent="0.25">
      <c r="B73" s="79">
        <v>5</v>
      </c>
      <c r="C73" s="104" t="s">
        <v>134</v>
      </c>
      <c r="D73" s="98" t="s">
        <v>101</v>
      </c>
      <c r="E73" s="100">
        <v>5</v>
      </c>
      <c r="F73" s="100">
        <v>15</v>
      </c>
      <c r="G73" s="80">
        <f t="shared" si="0"/>
        <v>15</v>
      </c>
      <c r="H73" s="104" t="s">
        <v>37</v>
      </c>
      <c r="I73" s="176"/>
      <c r="J73" s="176"/>
      <c r="K73" s="176">
        <v>1</v>
      </c>
      <c r="L73" s="177">
        <f t="shared" ref="L73" si="75">SUM(I73:K73)*100/G73</f>
        <v>6.666666666666667</v>
      </c>
      <c r="M73" s="176">
        <v>2</v>
      </c>
      <c r="N73" s="176">
        <v>2</v>
      </c>
      <c r="O73" s="176">
        <v>2</v>
      </c>
      <c r="P73" s="177">
        <f t="shared" ref="P73" si="76">SUM(M73:O73)*100/G73</f>
        <v>40</v>
      </c>
      <c r="Q73" s="176">
        <v>2</v>
      </c>
      <c r="R73" s="176">
        <v>1</v>
      </c>
      <c r="S73" s="176">
        <v>3</v>
      </c>
      <c r="T73" s="177">
        <f t="shared" ref="T73" si="77">SUM(Q73:S73)*100/G73</f>
        <v>40</v>
      </c>
      <c r="U73" s="176">
        <v>2</v>
      </c>
      <c r="V73" s="176"/>
      <c r="W73" s="176"/>
      <c r="X73" s="177">
        <f t="shared" ref="X73" si="78">SUM(U73:W73)*100/G73</f>
        <v>13.333333333333334</v>
      </c>
      <c r="Y73" s="166">
        <f t="shared" ref="Y73" si="79">((1*I73)+(2*J73)+(3*K73)+(4*M73)+(5*N73)+(6*O73)+(7*Q73)+(8*R73)+(9*S73)+(10*U73)+(11*V73)+(12*W73))/G73</f>
        <v>6.8</v>
      </c>
      <c r="Z73" s="167">
        <f t="shared" ref="Z73" si="80">T73+X73</f>
        <v>53.333333333333336</v>
      </c>
    </row>
    <row r="74" spans="2:26" x14ac:dyDescent="0.25">
      <c r="B74" s="79"/>
      <c r="C74" s="86" t="s">
        <v>71</v>
      </c>
      <c r="D74" s="48" t="s">
        <v>19</v>
      </c>
      <c r="E74" s="79">
        <v>6</v>
      </c>
      <c r="F74" s="79">
        <v>14</v>
      </c>
      <c r="G74" s="80">
        <f t="shared" si="0"/>
        <v>14</v>
      </c>
      <c r="H74" s="86" t="s">
        <v>37</v>
      </c>
      <c r="I74" s="88"/>
      <c r="J74" s="88"/>
      <c r="K74" s="88">
        <v>1</v>
      </c>
      <c r="L74" s="81">
        <f t="shared" si="1"/>
        <v>7.1428571428571432</v>
      </c>
      <c r="M74" s="88">
        <v>2</v>
      </c>
      <c r="N74" s="88">
        <v>1</v>
      </c>
      <c r="O74" s="88">
        <v>1</v>
      </c>
      <c r="P74" s="81">
        <f t="shared" si="2"/>
        <v>28.571428571428573</v>
      </c>
      <c r="Q74" s="88"/>
      <c r="R74" s="88">
        <v>3</v>
      </c>
      <c r="S74" s="88">
        <v>4</v>
      </c>
      <c r="T74" s="81">
        <f t="shared" si="3"/>
        <v>50</v>
      </c>
      <c r="U74" s="88">
        <v>1</v>
      </c>
      <c r="V74" s="88">
        <v>1</v>
      </c>
      <c r="W74" s="88"/>
      <c r="X74" s="81">
        <f t="shared" si="4"/>
        <v>14.285714285714286</v>
      </c>
      <c r="Y74" s="84">
        <f t="shared" si="5"/>
        <v>7.3571428571428568</v>
      </c>
      <c r="Z74" s="85">
        <f t="shared" si="6"/>
        <v>64.285714285714292</v>
      </c>
    </row>
    <row r="75" spans="2:26" x14ac:dyDescent="0.25">
      <c r="B75" s="79"/>
      <c r="C75" s="86" t="s">
        <v>71</v>
      </c>
      <c r="D75" s="48" t="s">
        <v>145</v>
      </c>
      <c r="E75" s="79">
        <v>7</v>
      </c>
      <c r="F75" s="79">
        <v>14</v>
      </c>
      <c r="G75" s="80">
        <f t="shared" si="0"/>
        <v>14</v>
      </c>
      <c r="H75" s="240" t="s">
        <v>37</v>
      </c>
      <c r="I75" s="88"/>
      <c r="J75" s="88"/>
      <c r="K75" s="88">
        <v>2</v>
      </c>
      <c r="L75" s="81">
        <f t="shared" si="1"/>
        <v>14.285714285714286</v>
      </c>
      <c r="M75" s="88">
        <v>1</v>
      </c>
      <c r="N75" s="88">
        <v>1</v>
      </c>
      <c r="O75" s="88">
        <v>1</v>
      </c>
      <c r="P75" s="81">
        <f t="shared" si="2"/>
        <v>21.428571428571427</v>
      </c>
      <c r="Q75" s="88">
        <v>2</v>
      </c>
      <c r="R75" s="88">
        <v>2</v>
      </c>
      <c r="S75" s="88">
        <v>3</v>
      </c>
      <c r="T75" s="81">
        <f t="shared" si="3"/>
        <v>50</v>
      </c>
      <c r="U75" s="88">
        <v>2</v>
      </c>
      <c r="V75" s="88"/>
      <c r="W75" s="88"/>
      <c r="X75" s="81">
        <f t="shared" si="4"/>
        <v>14.285714285714286</v>
      </c>
      <c r="Y75" s="84">
        <f t="shared" si="5"/>
        <v>7</v>
      </c>
      <c r="Z75" s="85">
        <f t="shared" si="6"/>
        <v>64.285714285714292</v>
      </c>
    </row>
    <row r="76" spans="2:26" x14ac:dyDescent="0.25">
      <c r="B76" s="79"/>
      <c r="C76" s="86"/>
      <c r="D76" s="48"/>
      <c r="E76" s="79"/>
      <c r="F76" s="79"/>
      <c r="G76" s="164"/>
      <c r="H76" s="86"/>
      <c r="I76" s="88"/>
      <c r="J76" s="88"/>
      <c r="K76" s="88"/>
      <c r="L76" s="81"/>
      <c r="M76" s="88"/>
      <c r="N76" s="88"/>
      <c r="O76" s="88"/>
      <c r="P76" s="81"/>
      <c r="Q76" s="88"/>
      <c r="R76" s="88"/>
      <c r="S76" s="88"/>
      <c r="T76" s="81"/>
      <c r="U76" s="88"/>
      <c r="V76" s="88"/>
      <c r="W76" s="88"/>
      <c r="X76" s="81"/>
      <c r="Y76" s="170">
        <f>Y75-Y74</f>
        <v>-0.35714285714285676</v>
      </c>
      <c r="Z76" s="170">
        <f>Z75-Z74</f>
        <v>0</v>
      </c>
    </row>
    <row r="77" spans="2:26" x14ac:dyDescent="0.25">
      <c r="B77" s="79">
        <v>6</v>
      </c>
      <c r="C77" s="104" t="s">
        <v>72</v>
      </c>
      <c r="D77" s="98" t="s">
        <v>101</v>
      </c>
      <c r="E77" s="100">
        <v>6</v>
      </c>
      <c r="F77" s="174">
        <v>11</v>
      </c>
      <c r="G77" s="80">
        <f t="shared" si="0"/>
        <v>11</v>
      </c>
      <c r="H77" s="104" t="s">
        <v>37</v>
      </c>
      <c r="I77" s="176"/>
      <c r="J77" s="176">
        <v>1</v>
      </c>
      <c r="K77" s="176"/>
      <c r="L77" s="177">
        <f>SUM(I77:K77)*100/G77</f>
        <v>9.0909090909090917</v>
      </c>
      <c r="M77" s="176">
        <v>1</v>
      </c>
      <c r="N77" s="176">
        <v>1</v>
      </c>
      <c r="O77" s="176">
        <v>1</v>
      </c>
      <c r="P77" s="177">
        <f>SUM(M77:O77)*100/G77</f>
        <v>27.272727272727273</v>
      </c>
      <c r="Q77" s="176">
        <v>2</v>
      </c>
      <c r="R77" s="176"/>
      <c r="S77" s="176">
        <v>2</v>
      </c>
      <c r="T77" s="177">
        <f>SUM(Q77:S77)*100/G77</f>
        <v>36.363636363636367</v>
      </c>
      <c r="U77" s="176">
        <v>3</v>
      </c>
      <c r="V77" s="176"/>
      <c r="W77" s="176"/>
      <c r="X77" s="177">
        <f>SUM(U77:W77)*100/G77</f>
        <v>27.272727272727273</v>
      </c>
      <c r="Y77" s="166">
        <f t="shared" ref="Y77" si="81">((1*I77)+(2*J77)+(3*K77)+(4*M77)+(5*N77)+(6*O77)+(7*Q77)+(8*R77)+(9*S77)+(10*U77)+(11*V77)+(12*W77))/G77</f>
        <v>7.1818181818181817</v>
      </c>
      <c r="Z77" s="167">
        <f t="shared" ref="Z77" si="82">T77+X77</f>
        <v>63.63636363636364</v>
      </c>
    </row>
    <row r="78" spans="2:26" x14ac:dyDescent="0.25">
      <c r="B78" s="79"/>
      <c r="C78" s="89" t="s">
        <v>72</v>
      </c>
      <c r="D78" s="48" t="s">
        <v>19</v>
      </c>
      <c r="E78" s="79">
        <v>7</v>
      </c>
      <c r="F78" s="79">
        <v>10</v>
      </c>
      <c r="G78" s="80">
        <f>I78+J78+K78+M78+N78+O78+Q78+R78+S78+U78+V78+W78</f>
        <v>10</v>
      </c>
      <c r="H78" s="86" t="s">
        <v>37</v>
      </c>
      <c r="I78" s="88"/>
      <c r="J78" s="88">
        <v>1</v>
      </c>
      <c r="K78" s="88">
        <v>1</v>
      </c>
      <c r="L78" s="81">
        <f t="shared" si="1"/>
        <v>20</v>
      </c>
      <c r="M78" s="88">
        <v>1</v>
      </c>
      <c r="N78" s="88">
        <v>1</v>
      </c>
      <c r="O78" s="88">
        <v>1</v>
      </c>
      <c r="P78" s="81">
        <f t="shared" si="2"/>
        <v>30</v>
      </c>
      <c r="Q78" s="88">
        <v>1</v>
      </c>
      <c r="R78" s="88">
        <v>1</v>
      </c>
      <c r="S78" s="88">
        <v>3</v>
      </c>
      <c r="T78" s="81">
        <f t="shared" si="3"/>
        <v>50</v>
      </c>
      <c r="U78" s="88"/>
      <c r="V78" s="88"/>
      <c r="W78" s="88"/>
      <c r="X78" s="81">
        <f t="shared" si="4"/>
        <v>0</v>
      </c>
      <c r="Y78" s="84">
        <f>((1*I78)+(2*J78)+(3*K78)+(4*M78)+(5*N78)+(6*O78)+(7*Q78)+(8*R78)+(9*S78)+(10*U78)+(11*V78)+(12*W78))/G78</f>
        <v>6.2</v>
      </c>
      <c r="Z78" s="85">
        <f t="shared" si="6"/>
        <v>50</v>
      </c>
    </row>
    <row r="79" spans="2:26" x14ac:dyDescent="0.25">
      <c r="B79" s="79"/>
      <c r="C79" s="89" t="s">
        <v>72</v>
      </c>
      <c r="D79" s="48" t="s">
        <v>145</v>
      </c>
      <c r="E79" s="79">
        <v>8</v>
      </c>
      <c r="F79" s="79">
        <v>10</v>
      </c>
      <c r="G79" s="80">
        <f>I79+J79+K79+M79+N79+O79+Q79+R79+S79+U79+V79+W79</f>
        <v>10</v>
      </c>
      <c r="H79" s="240" t="s">
        <v>37</v>
      </c>
      <c r="I79" s="88"/>
      <c r="J79" s="88"/>
      <c r="K79" s="88"/>
      <c r="L79" s="81">
        <f t="shared" si="1"/>
        <v>0</v>
      </c>
      <c r="M79" s="88">
        <v>2</v>
      </c>
      <c r="N79" s="88">
        <v>2</v>
      </c>
      <c r="O79" s="88">
        <v>1</v>
      </c>
      <c r="P79" s="81">
        <f t="shared" si="2"/>
        <v>50</v>
      </c>
      <c r="Q79" s="88">
        <v>1</v>
      </c>
      <c r="R79" s="88">
        <v>3</v>
      </c>
      <c r="S79" s="88">
        <v>1</v>
      </c>
      <c r="T79" s="81">
        <f t="shared" si="3"/>
        <v>50</v>
      </c>
      <c r="U79" s="88"/>
      <c r="V79" s="88"/>
      <c r="W79" s="88"/>
      <c r="X79" s="81">
        <f t="shared" si="4"/>
        <v>0</v>
      </c>
      <c r="Y79" s="84">
        <f>((1*I79)+(2*J79)+(3*K79)+(4*M79)+(5*N79)+(6*O79)+(7*Q79)+(8*R79)+(9*S79)+(10*U79)+(11*V79)+(12*W79))/G79</f>
        <v>6.4</v>
      </c>
      <c r="Z79" s="85">
        <f t="shared" si="6"/>
        <v>50</v>
      </c>
    </row>
    <row r="80" spans="2:26" x14ac:dyDescent="0.25">
      <c r="B80" s="79"/>
      <c r="C80" s="89"/>
      <c r="D80" s="48"/>
      <c r="E80" s="79"/>
      <c r="F80" s="79"/>
      <c r="G80" s="164"/>
      <c r="H80" s="86"/>
      <c r="I80" s="88"/>
      <c r="J80" s="88"/>
      <c r="K80" s="88"/>
      <c r="L80" s="81"/>
      <c r="M80" s="88"/>
      <c r="N80" s="88"/>
      <c r="O80" s="88"/>
      <c r="P80" s="81"/>
      <c r="Q80" s="88"/>
      <c r="R80" s="88"/>
      <c r="S80" s="88"/>
      <c r="T80" s="81"/>
      <c r="U80" s="88"/>
      <c r="V80" s="88"/>
      <c r="W80" s="88"/>
      <c r="X80" s="81"/>
      <c r="Y80" s="170">
        <f>Y79-Y78</f>
        <v>0.20000000000000018</v>
      </c>
      <c r="Z80" s="170">
        <f>Z79-Z78</f>
        <v>0</v>
      </c>
    </row>
    <row r="81" spans="2:26" x14ac:dyDescent="0.25">
      <c r="B81" s="79">
        <v>7</v>
      </c>
      <c r="C81" s="104" t="s">
        <v>72</v>
      </c>
      <c r="D81" s="98" t="s">
        <v>101</v>
      </c>
      <c r="E81" s="100">
        <v>7</v>
      </c>
      <c r="F81" s="137">
        <v>11</v>
      </c>
      <c r="G81" s="80">
        <f t="shared" si="0"/>
        <v>11</v>
      </c>
      <c r="H81" s="104" t="s">
        <v>37</v>
      </c>
      <c r="I81" s="176"/>
      <c r="J81" s="176"/>
      <c r="K81" s="176"/>
      <c r="L81" s="177">
        <f t="shared" ref="L81" si="83">SUM(I81:K81)*100/G81</f>
        <v>0</v>
      </c>
      <c r="M81" s="176"/>
      <c r="N81" s="176"/>
      <c r="O81" s="176">
        <v>1</v>
      </c>
      <c r="P81" s="177">
        <f t="shared" ref="P81" si="84">SUM(M81:O81)*100/G81</f>
        <v>9.0909090909090917</v>
      </c>
      <c r="Q81" s="176">
        <v>3</v>
      </c>
      <c r="R81" s="176">
        <v>1</v>
      </c>
      <c r="S81" s="176">
        <v>3</v>
      </c>
      <c r="T81" s="177">
        <f t="shared" ref="T81" si="85">SUM(Q81:S81)*100/G81</f>
        <v>63.636363636363633</v>
      </c>
      <c r="U81" s="176">
        <v>3</v>
      </c>
      <c r="V81" s="176"/>
      <c r="W81" s="176"/>
      <c r="X81" s="177">
        <f t="shared" ref="X81" si="86">SUM(U81:W81)*100/G81</f>
        <v>27.272727272727273</v>
      </c>
      <c r="Y81" s="166">
        <f t="shared" ref="Y81" si="87">((1*I81)+(2*J81)+(3*K81)+(4*M81)+(5*N81)+(6*O81)+(7*Q81)+(8*R81)+(9*S81)+(10*U81)+(11*V81)+(12*W81))/G81</f>
        <v>8.3636363636363633</v>
      </c>
      <c r="Z81" s="167">
        <f t="shared" ref="Z81" si="88">T81+X81</f>
        <v>90.909090909090907</v>
      </c>
    </row>
    <row r="82" spans="2:26" x14ac:dyDescent="0.25">
      <c r="B82" s="79"/>
      <c r="C82" s="78" t="s">
        <v>72</v>
      </c>
      <c r="D82" s="48" t="s">
        <v>19</v>
      </c>
      <c r="E82" s="79">
        <v>8</v>
      </c>
      <c r="F82" s="90">
        <v>12</v>
      </c>
      <c r="G82" s="80">
        <f t="shared" si="0"/>
        <v>12</v>
      </c>
      <c r="H82" s="86" t="s">
        <v>37</v>
      </c>
      <c r="I82" s="88"/>
      <c r="J82" s="88"/>
      <c r="K82" s="88"/>
      <c r="L82" s="81">
        <f t="shared" si="1"/>
        <v>0</v>
      </c>
      <c r="M82" s="88">
        <v>1</v>
      </c>
      <c r="N82" s="88">
        <v>1</v>
      </c>
      <c r="O82" s="88">
        <v>2</v>
      </c>
      <c r="P82" s="81">
        <f t="shared" si="2"/>
        <v>33.333333333333336</v>
      </c>
      <c r="Q82" s="88">
        <v>2</v>
      </c>
      <c r="R82" s="88">
        <v>2</v>
      </c>
      <c r="S82" s="88">
        <v>1</v>
      </c>
      <c r="T82" s="81">
        <f t="shared" si="3"/>
        <v>41.666666666666664</v>
      </c>
      <c r="U82" s="88">
        <v>3</v>
      </c>
      <c r="V82" s="88"/>
      <c r="W82" s="88"/>
      <c r="X82" s="81">
        <f t="shared" si="4"/>
        <v>25</v>
      </c>
      <c r="Y82" s="84">
        <f t="shared" si="5"/>
        <v>7.5</v>
      </c>
      <c r="Z82" s="85">
        <f t="shared" si="6"/>
        <v>66.666666666666657</v>
      </c>
    </row>
    <row r="83" spans="2:26" x14ac:dyDescent="0.25">
      <c r="B83" s="79"/>
      <c r="C83" s="78" t="s">
        <v>72</v>
      </c>
      <c r="D83" s="48" t="s">
        <v>145</v>
      </c>
      <c r="E83" s="79">
        <v>9</v>
      </c>
      <c r="F83" s="90">
        <v>12</v>
      </c>
      <c r="G83" s="80">
        <f t="shared" si="0"/>
        <v>12</v>
      </c>
      <c r="H83" s="240" t="s">
        <v>37</v>
      </c>
      <c r="I83" s="88"/>
      <c r="J83" s="88"/>
      <c r="K83" s="88"/>
      <c r="L83" s="81">
        <f t="shared" si="1"/>
        <v>0</v>
      </c>
      <c r="M83" s="88"/>
      <c r="N83" s="88"/>
      <c r="O83" s="88">
        <v>1</v>
      </c>
      <c r="P83" s="81">
        <f t="shared" si="2"/>
        <v>8.3333333333333339</v>
      </c>
      <c r="Q83" s="88">
        <v>3</v>
      </c>
      <c r="R83" s="88">
        <v>3</v>
      </c>
      <c r="S83" s="88">
        <v>2</v>
      </c>
      <c r="T83" s="81">
        <f t="shared" si="3"/>
        <v>66.666666666666671</v>
      </c>
      <c r="U83" s="88">
        <v>3</v>
      </c>
      <c r="V83" s="88"/>
      <c r="W83" s="88"/>
      <c r="X83" s="81">
        <f t="shared" si="4"/>
        <v>25</v>
      </c>
      <c r="Y83" s="84">
        <f t="shared" si="5"/>
        <v>8.25</v>
      </c>
      <c r="Z83" s="85">
        <f t="shared" si="6"/>
        <v>91.666666666666671</v>
      </c>
    </row>
    <row r="84" spans="2:26" x14ac:dyDescent="0.25">
      <c r="B84" s="79"/>
      <c r="C84" s="78"/>
      <c r="D84" s="48"/>
      <c r="E84" s="79"/>
      <c r="F84" s="90"/>
      <c r="G84" s="164"/>
      <c r="H84" s="86"/>
      <c r="I84" s="88"/>
      <c r="J84" s="88"/>
      <c r="K84" s="88"/>
      <c r="L84" s="81"/>
      <c r="M84" s="88"/>
      <c r="N84" s="88"/>
      <c r="O84" s="88"/>
      <c r="P84" s="81"/>
      <c r="Q84" s="88"/>
      <c r="R84" s="88"/>
      <c r="S84" s="88"/>
      <c r="T84" s="81"/>
      <c r="U84" s="88"/>
      <c r="V84" s="88"/>
      <c r="W84" s="88"/>
      <c r="X84" s="81"/>
      <c r="Y84" s="170">
        <f>Y83-Y82</f>
        <v>0.75</v>
      </c>
      <c r="Z84" s="170">
        <f>Z83-Z82</f>
        <v>25.000000000000014</v>
      </c>
    </row>
    <row r="85" spans="2:26" x14ac:dyDescent="0.25">
      <c r="B85" s="79">
        <v>8</v>
      </c>
      <c r="C85" s="104" t="s">
        <v>134</v>
      </c>
      <c r="D85" s="98" t="s">
        <v>101</v>
      </c>
      <c r="E85" s="100">
        <v>8</v>
      </c>
      <c r="F85" s="175">
        <v>11</v>
      </c>
      <c r="G85" s="80">
        <f t="shared" si="0"/>
        <v>11</v>
      </c>
      <c r="H85" s="104" t="s">
        <v>37</v>
      </c>
      <c r="I85" s="155"/>
      <c r="J85" s="155"/>
      <c r="K85" s="155"/>
      <c r="L85" s="158">
        <f t="shared" ref="L85" si="89">SUM(I85:K85)*100/G85</f>
        <v>0</v>
      </c>
      <c r="M85" s="155">
        <v>1</v>
      </c>
      <c r="N85" s="155"/>
      <c r="O85" s="155">
        <v>2</v>
      </c>
      <c r="P85" s="158">
        <f t="shared" ref="P85" si="90">SUM(M85:O85)*100/G85</f>
        <v>27.272727272727273</v>
      </c>
      <c r="Q85" s="155">
        <v>1</v>
      </c>
      <c r="R85" s="155">
        <v>4</v>
      </c>
      <c r="S85" s="155"/>
      <c r="T85" s="158">
        <f t="shared" ref="T85" si="91">SUM(Q85:S85)*100/G85</f>
        <v>45.454545454545453</v>
      </c>
      <c r="U85" s="155"/>
      <c r="V85" s="155">
        <v>2</v>
      </c>
      <c r="W85" s="155">
        <v>1</v>
      </c>
      <c r="X85" s="158">
        <f t="shared" ref="X85" si="92">SUM(U85:W85)*100/G85</f>
        <v>27.272727272727273</v>
      </c>
      <c r="Y85" s="166">
        <f t="shared" ref="Y85" si="93">((1*I85)+(2*J85)+(3*K85)+(4*M85)+(5*N85)+(6*O85)+(7*Q85)+(8*R85)+(9*S85)+(10*U85)+(11*V85)+(12*W85))/G85</f>
        <v>8.0909090909090917</v>
      </c>
      <c r="Z85" s="167">
        <f t="shared" ref="Z85" si="94">T85+X85</f>
        <v>72.72727272727272</v>
      </c>
    </row>
    <row r="86" spans="2:26" x14ac:dyDescent="0.25">
      <c r="B86" s="79"/>
      <c r="C86" s="89" t="s">
        <v>71</v>
      </c>
      <c r="D86" s="48" t="s">
        <v>19</v>
      </c>
      <c r="E86" s="79">
        <v>9</v>
      </c>
      <c r="F86" s="79">
        <v>11</v>
      </c>
      <c r="G86" s="80">
        <f t="shared" si="0"/>
        <v>11</v>
      </c>
      <c r="H86" s="86" t="s">
        <v>37</v>
      </c>
      <c r="I86" s="88"/>
      <c r="J86" s="88"/>
      <c r="K86" s="88"/>
      <c r="L86" s="81">
        <f t="shared" si="1"/>
        <v>0</v>
      </c>
      <c r="M86" s="88">
        <v>1</v>
      </c>
      <c r="N86" s="88">
        <v>2</v>
      </c>
      <c r="O86" s="88"/>
      <c r="P86" s="81">
        <f t="shared" si="2"/>
        <v>27.272727272727273</v>
      </c>
      <c r="Q86" s="88">
        <v>2</v>
      </c>
      <c r="R86" s="88">
        <v>3</v>
      </c>
      <c r="S86" s="88"/>
      <c r="T86" s="81">
        <f t="shared" si="3"/>
        <v>45.454545454545453</v>
      </c>
      <c r="U86" s="88">
        <v>1</v>
      </c>
      <c r="V86" s="88">
        <v>2</v>
      </c>
      <c r="W86" s="88"/>
      <c r="X86" s="81">
        <f t="shared" si="4"/>
        <v>27.272727272727273</v>
      </c>
      <c r="Y86" s="84">
        <f t="shared" si="5"/>
        <v>7.6363636363636367</v>
      </c>
      <c r="Z86" s="85">
        <f t="shared" si="6"/>
        <v>72.72727272727272</v>
      </c>
    </row>
    <row r="87" spans="2:26" x14ac:dyDescent="0.25">
      <c r="B87" s="79"/>
      <c r="C87" s="89" t="s">
        <v>71</v>
      </c>
      <c r="D87" s="48" t="s">
        <v>145</v>
      </c>
      <c r="E87" s="79">
        <v>10</v>
      </c>
      <c r="F87" s="79">
        <v>10</v>
      </c>
      <c r="G87" s="80">
        <f t="shared" si="0"/>
        <v>10</v>
      </c>
      <c r="H87" s="240" t="s">
        <v>37</v>
      </c>
      <c r="I87" s="88"/>
      <c r="J87" s="88"/>
      <c r="K87" s="88">
        <v>2</v>
      </c>
      <c r="L87" s="81">
        <f t="shared" si="1"/>
        <v>20</v>
      </c>
      <c r="M87" s="88">
        <v>1</v>
      </c>
      <c r="N87" s="88">
        <v>1</v>
      </c>
      <c r="O87" s="88"/>
      <c r="P87" s="81">
        <f t="shared" si="2"/>
        <v>20</v>
      </c>
      <c r="Q87" s="88">
        <v>2</v>
      </c>
      <c r="R87" s="88">
        <v>1</v>
      </c>
      <c r="S87" s="88"/>
      <c r="T87" s="81">
        <f t="shared" si="3"/>
        <v>30</v>
      </c>
      <c r="U87" s="88">
        <v>2</v>
      </c>
      <c r="V87" s="88">
        <v>1</v>
      </c>
      <c r="W87" s="88"/>
      <c r="X87" s="81">
        <f t="shared" si="4"/>
        <v>30</v>
      </c>
      <c r="Y87" s="84">
        <f t="shared" si="5"/>
        <v>6.8</v>
      </c>
      <c r="Z87" s="85">
        <f t="shared" si="6"/>
        <v>60</v>
      </c>
    </row>
    <row r="88" spans="2:26" x14ac:dyDescent="0.25">
      <c r="B88" s="79"/>
      <c r="C88" s="89"/>
      <c r="D88" s="48"/>
      <c r="E88" s="79"/>
      <c r="F88" s="79"/>
      <c r="G88" s="164"/>
      <c r="H88" s="86"/>
      <c r="I88" s="88"/>
      <c r="J88" s="88"/>
      <c r="K88" s="88"/>
      <c r="L88" s="81"/>
      <c r="M88" s="88"/>
      <c r="N88" s="88"/>
      <c r="O88" s="88"/>
      <c r="P88" s="81"/>
      <c r="Q88" s="88"/>
      <c r="R88" s="88"/>
      <c r="S88" s="88"/>
      <c r="T88" s="81"/>
      <c r="U88" s="88"/>
      <c r="V88" s="88"/>
      <c r="W88" s="88"/>
      <c r="X88" s="81"/>
      <c r="Y88" s="170">
        <f>Y87-Y86</f>
        <v>-0.83636363636363686</v>
      </c>
      <c r="Z88" s="170">
        <f>Z87-Z86</f>
        <v>-12.72727272727272</v>
      </c>
    </row>
    <row r="89" spans="2:26" x14ac:dyDescent="0.25">
      <c r="B89" s="79">
        <v>9</v>
      </c>
      <c r="C89" s="104" t="s">
        <v>134</v>
      </c>
      <c r="D89" s="98" t="s">
        <v>101</v>
      </c>
      <c r="E89" s="100">
        <v>9</v>
      </c>
      <c r="F89" s="100">
        <v>13</v>
      </c>
      <c r="G89" s="80">
        <f t="shared" si="0"/>
        <v>13</v>
      </c>
      <c r="H89" s="104" t="s">
        <v>37</v>
      </c>
      <c r="I89" s="155"/>
      <c r="J89" s="155">
        <v>3</v>
      </c>
      <c r="K89" s="155">
        <v>2</v>
      </c>
      <c r="L89" s="158">
        <f t="shared" ref="L89" si="95">SUM(I89:K89)*100/G89</f>
        <v>38.46153846153846</v>
      </c>
      <c r="M89" s="155">
        <v>3</v>
      </c>
      <c r="N89" s="155">
        <v>1</v>
      </c>
      <c r="O89" s="155"/>
      <c r="P89" s="158">
        <f t="shared" ref="P89" si="96">SUM(M89:O89)*100/G89</f>
        <v>30.76923076923077</v>
      </c>
      <c r="Q89" s="155">
        <v>2</v>
      </c>
      <c r="R89" s="155">
        <v>1</v>
      </c>
      <c r="S89" s="155"/>
      <c r="T89" s="158">
        <f t="shared" ref="T89" si="97">SUM(Q89:S89)*100/G89</f>
        <v>23.076923076923077</v>
      </c>
      <c r="U89" s="155">
        <v>1</v>
      </c>
      <c r="V89" s="155"/>
      <c r="W89" s="155"/>
      <c r="X89" s="158">
        <f t="shared" ref="X89" si="98">SUM(U89:W89)*100/G89</f>
        <v>7.6923076923076925</v>
      </c>
      <c r="Y89" s="166">
        <f t="shared" ref="Y89" si="99">((1*I89)+(2*J89)+(3*K89)+(4*M89)+(5*N89)+(6*O89)+(7*Q89)+(8*R89)+(9*S89)+(10*U89)+(11*V89)+(12*W89))/G89</f>
        <v>4.6923076923076925</v>
      </c>
      <c r="Z89" s="167">
        <f t="shared" ref="Z89" si="100">T89+X89</f>
        <v>30.76923076923077</v>
      </c>
    </row>
    <row r="90" spans="2:26" x14ac:dyDescent="0.25">
      <c r="B90" s="79"/>
      <c r="C90" s="89" t="s">
        <v>71</v>
      </c>
      <c r="D90" s="48" t="s">
        <v>19</v>
      </c>
      <c r="E90" s="79">
        <v>10</v>
      </c>
      <c r="F90" s="79">
        <v>8</v>
      </c>
      <c r="G90" s="80">
        <f t="shared" si="0"/>
        <v>8</v>
      </c>
      <c r="H90" s="86" t="s">
        <v>37</v>
      </c>
      <c r="I90" s="88"/>
      <c r="J90" s="88">
        <v>2</v>
      </c>
      <c r="K90" s="88">
        <v>3</v>
      </c>
      <c r="L90" s="81">
        <f t="shared" si="1"/>
        <v>62.5</v>
      </c>
      <c r="M90" s="88">
        <v>1</v>
      </c>
      <c r="N90" s="88"/>
      <c r="O90" s="88">
        <v>1</v>
      </c>
      <c r="P90" s="81">
        <f t="shared" si="2"/>
        <v>25</v>
      </c>
      <c r="Q90" s="88">
        <v>1</v>
      </c>
      <c r="R90" s="88"/>
      <c r="S90" s="88"/>
      <c r="T90" s="81">
        <f t="shared" si="3"/>
        <v>12.5</v>
      </c>
      <c r="U90" s="88"/>
      <c r="V90" s="88"/>
      <c r="W90" s="88"/>
      <c r="X90" s="81">
        <f t="shared" si="4"/>
        <v>0</v>
      </c>
      <c r="Y90" s="84">
        <f t="shared" si="5"/>
        <v>3.75</v>
      </c>
      <c r="Z90" s="85">
        <f t="shared" si="6"/>
        <v>12.5</v>
      </c>
    </row>
    <row r="91" spans="2:26" x14ac:dyDescent="0.25">
      <c r="B91" s="79"/>
      <c r="C91" s="89" t="s">
        <v>71</v>
      </c>
      <c r="D91" s="48" t="s">
        <v>145</v>
      </c>
      <c r="E91" s="79">
        <v>11</v>
      </c>
      <c r="F91" s="79">
        <v>7</v>
      </c>
      <c r="G91" s="80">
        <f t="shared" si="0"/>
        <v>7</v>
      </c>
      <c r="H91" s="86" t="s">
        <v>37</v>
      </c>
      <c r="I91" s="88"/>
      <c r="J91" s="88">
        <v>2</v>
      </c>
      <c r="K91" s="88">
        <v>3</v>
      </c>
      <c r="L91" s="81">
        <f t="shared" si="1"/>
        <v>71.428571428571431</v>
      </c>
      <c r="M91" s="88"/>
      <c r="N91" s="88"/>
      <c r="O91" s="88"/>
      <c r="P91" s="81">
        <f t="shared" si="2"/>
        <v>0</v>
      </c>
      <c r="Q91" s="88">
        <v>2</v>
      </c>
      <c r="R91" s="88"/>
      <c r="S91" s="88"/>
      <c r="T91" s="81">
        <f t="shared" si="3"/>
        <v>28.571428571428573</v>
      </c>
      <c r="U91" s="88"/>
      <c r="V91" s="88"/>
      <c r="W91" s="88"/>
      <c r="X91" s="81">
        <f t="shared" si="4"/>
        <v>0</v>
      </c>
      <c r="Y91" s="84">
        <f t="shared" si="5"/>
        <v>3.8571428571428572</v>
      </c>
      <c r="Z91" s="85">
        <f t="shared" si="6"/>
        <v>28.571428571428573</v>
      </c>
    </row>
    <row r="92" spans="2:26" x14ac:dyDescent="0.25">
      <c r="B92" s="79"/>
      <c r="C92" s="89"/>
      <c r="D92" s="48"/>
      <c r="E92" s="79"/>
      <c r="F92" s="79"/>
      <c r="G92" s="164"/>
      <c r="H92" s="86"/>
      <c r="I92" s="88"/>
      <c r="J92" s="88"/>
      <c r="K92" s="88"/>
      <c r="L92" s="81"/>
      <c r="M92" s="88"/>
      <c r="N92" s="88"/>
      <c r="O92" s="88"/>
      <c r="P92" s="81"/>
      <c r="Q92" s="88"/>
      <c r="R92" s="88"/>
      <c r="S92" s="88"/>
      <c r="T92" s="81"/>
      <c r="U92" s="88"/>
      <c r="V92" s="88"/>
      <c r="W92" s="88"/>
      <c r="X92" s="81"/>
      <c r="Y92" s="170">
        <f>Y91-Y90</f>
        <v>0.10714285714285721</v>
      </c>
      <c r="Z92" s="170">
        <f>Z91-Z90</f>
        <v>16.071428571428573</v>
      </c>
    </row>
    <row r="93" spans="2:26" x14ac:dyDescent="0.25">
      <c r="B93" s="79">
        <v>10</v>
      </c>
      <c r="C93" s="104" t="s">
        <v>134</v>
      </c>
      <c r="D93" s="98" t="s">
        <v>101</v>
      </c>
      <c r="E93" s="100">
        <v>10</v>
      </c>
      <c r="F93" s="100">
        <v>14</v>
      </c>
      <c r="G93" s="80">
        <f t="shared" si="0"/>
        <v>14</v>
      </c>
      <c r="H93" s="104" t="s">
        <v>37</v>
      </c>
      <c r="I93" s="155"/>
      <c r="J93" s="155">
        <v>1</v>
      </c>
      <c r="K93" s="155">
        <v>3</v>
      </c>
      <c r="L93" s="158">
        <f t="shared" ref="L93" si="101">SUM(I93:K93)*100/G93</f>
        <v>28.571428571428573</v>
      </c>
      <c r="M93" s="155"/>
      <c r="N93" s="155">
        <v>1</v>
      </c>
      <c r="O93" s="155">
        <v>2</v>
      </c>
      <c r="P93" s="158">
        <f t="shared" ref="P93" si="102">SUM(M93:O93)*100/G93</f>
        <v>21.428571428571427</v>
      </c>
      <c r="Q93" s="155">
        <v>5</v>
      </c>
      <c r="R93" s="155"/>
      <c r="S93" s="155"/>
      <c r="T93" s="158">
        <f t="shared" ref="T93" si="103">SUM(Q93:S93)*100/G93</f>
        <v>35.714285714285715</v>
      </c>
      <c r="U93" s="155">
        <v>2</v>
      </c>
      <c r="V93" s="155"/>
      <c r="W93" s="155"/>
      <c r="X93" s="158">
        <f t="shared" ref="X93" si="104">SUM(U93:W93)*100/G93</f>
        <v>14.285714285714286</v>
      </c>
      <c r="Y93" s="166">
        <f t="shared" ref="Y93" si="105">((1*I93)+(2*J93)+(3*K93)+(4*M93)+(5*N93)+(6*O93)+(7*Q93)+(8*R93)+(9*S93)+(10*U93)+(11*V93)+(12*W93))/G93</f>
        <v>5.9285714285714288</v>
      </c>
      <c r="Z93" s="167">
        <f t="shared" ref="Z93" si="106">T93+X93</f>
        <v>50</v>
      </c>
    </row>
    <row r="94" spans="2:26" x14ac:dyDescent="0.25">
      <c r="B94" s="79"/>
      <c r="C94" s="89" t="s">
        <v>71</v>
      </c>
      <c r="D94" s="48" t="s">
        <v>19</v>
      </c>
      <c r="E94" s="79">
        <v>11</v>
      </c>
      <c r="F94" s="79">
        <v>12</v>
      </c>
      <c r="G94" s="80">
        <f t="shared" si="0"/>
        <v>12</v>
      </c>
      <c r="H94" s="86" t="s">
        <v>37</v>
      </c>
      <c r="I94" s="88"/>
      <c r="J94" s="88"/>
      <c r="K94" s="88">
        <v>2</v>
      </c>
      <c r="L94" s="81">
        <f t="shared" si="1"/>
        <v>16.666666666666668</v>
      </c>
      <c r="M94" s="88">
        <v>1</v>
      </c>
      <c r="N94" s="88">
        <v>1</v>
      </c>
      <c r="O94" s="88">
        <v>1</v>
      </c>
      <c r="P94" s="81">
        <f t="shared" si="2"/>
        <v>25</v>
      </c>
      <c r="Q94" s="88">
        <v>2</v>
      </c>
      <c r="R94" s="88"/>
      <c r="S94" s="88">
        <v>3</v>
      </c>
      <c r="T94" s="81">
        <f t="shared" si="3"/>
        <v>41.666666666666664</v>
      </c>
      <c r="U94" s="88">
        <v>1</v>
      </c>
      <c r="V94" s="88">
        <v>1</v>
      </c>
      <c r="W94" s="88"/>
      <c r="X94" s="81">
        <f t="shared" si="4"/>
        <v>16.666666666666668</v>
      </c>
      <c r="Y94" s="84">
        <f t="shared" si="5"/>
        <v>6.916666666666667</v>
      </c>
      <c r="Z94" s="85">
        <f t="shared" si="6"/>
        <v>58.333333333333329</v>
      </c>
    </row>
    <row r="95" spans="2:26" x14ac:dyDescent="0.25">
      <c r="B95" s="79"/>
      <c r="C95" s="89"/>
      <c r="D95" s="48"/>
      <c r="E95" s="79"/>
      <c r="F95" s="79"/>
      <c r="G95" s="164"/>
      <c r="H95" s="86"/>
      <c r="I95" s="88"/>
      <c r="J95" s="88"/>
      <c r="K95" s="88"/>
      <c r="L95" s="81"/>
      <c r="M95" s="88"/>
      <c r="N95" s="88"/>
      <c r="O95" s="88"/>
      <c r="P95" s="81"/>
      <c r="Q95" s="88"/>
      <c r="R95" s="88"/>
      <c r="S95" s="88"/>
      <c r="T95" s="81"/>
      <c r="U95" s="88"/>
      <c r="V95" s="88"/>
      <c r="W95" s="88"/>
      <c r="X95" s="81"/>
      <c r="Y95" s="170">
        <f>Y94-Y93</f>
        <v>0.98809523809523814</v>
      </c>
      <c r="Z95" s="170">
        <f>Z94-Z93</f>
        <v>8.3333333333333286</v>
      </c>
    </row>
    <row r="96" spans="2:26" x14ac:dyDescent="0.25">
      <c r="B96" s="79">
        <v>11</v>
      </c>
      <c r="C96" s="104" t="s">
        <v>134</v>
      </c>
      <c r="D96" s="98" t="s">
        <v>101</v>
      </c>
      <c r="E96" s="100">
        <v>11</v>
      </c>
      <c r="F96" s="100">
        <v>13</v>
      </c>
      <c r="G96" s="80">
        <f t="shared" si="0"/>
        <v>13</v>
      </c>
      <c r="H96" s="104" t="s">
        <v>37</v>
      </c>
      <c r="I96" s="155"/>
      <c r="J96" s="155"/>
      <c r="K96" s="155">
        <v>1</v>
      </c>
      <c r="L96" s="158">
        <f t="shared" ref="L96" si="107">SUM(I96:K96)*100/G96</f>
        <v>7.6923076923076925</v>
      </c>
      <c r="M96" s="155"/>
      <c r="N96" s="155">
        <v>2</v>
      </c>
      <c r="O96" s="155">
        <v>2</v>
      </c>
      <c r="P96" s="158">
        <f t="shared" ref="P96" si="108">SUM(M96:O96)*100/G96</f>
        <v>30.76923076923077</v>
      </c>
      <c r="Q96" s="155">
        <v>2</v>
      </c>
      <c r="R96" s="155"/>
      <c r="S96" s="155">
        <v>3</v>
      </c>
      <c r="T96" s="158">
        <f t="shared" ref="T96" si="109">SUM(Q96:S96)*100/G96</f>
        <v>38.46153846153846</v>
      </c>
      <c r="U96" s="155">
        <v>3</v>
      </c>
      <c r="V96" s="155"/>
      <c r="W96" s="155"/>
      <c r="X96" s="158">
        <f t="shared" ref="X96" si="110">SUM(U96:W96)*100/G96</f>
        <v>23.076923076923077</v>
      </c>
      <c r="Y96" s="166">
        <f t="shared" ref="Y96" si="111">((1*I96)+(2*J96)+(3*K96)+(4*M96)+(5*N96)+(6*O96)+(7*Q96)+(8*R96)+(9*S96)+(10*U96)+(11*V96)+(12*W96))/G96</f>
        <v>7.384615384615385</v>
      </c>
      <c r="Z96" s="167">
        <f t="shared" ref="Z96" si="112">T96+X96</f>
        <v>61.538461538461533</v>
      </c>
    </row>
    <row r="97" spans="2:26" x14ac:dyDescent="0.25">
      <c r="B97" s="79"/>
      <c r="C97" s="89"/>
      <c r="D97" s="48"/>
      <c r="E97" s="79"/>
      <c r="F97" s="79"/>
      <c r="G97" s="164"/>
      <c r="H97" s="86"/>
      <c r="I97" s="88"/>
      <c r="J97" s="88"/>
      <c r="K97" s="88"/>
      <c r="L97" s="81"/>
      <c r="M97" s="88"/>
      <c r="N97" s="88"/>
      <c r="O97" s="88"/>
      <c r="P97" s="81"/>
      <c r="Q97" s="88"/>
      <c r="R97" s="88"/>
      <c r="S97" s="88"/>
      <c r="T97" s="81"/>
      <c r="U97" s="88"/>
      <c r="V97" s="88"/>
      <c r="W97" s="88"/>
      <c r="X97" s="81"/>
      <c r="Y97" s="84"/>
      <c r="Z97" s="85"/>
    </row>
    <row r="98" spans="2:26" x14ac:dyDescent="0.25">
      <c r="B98" s="79"/>
      <c r="C98" s="89"/>
      <c r="D98" s="98" t="s">
        <v>101</v>
      </c>
      <c r="E98" s="79"/>
      <c r="F98" s="79"/>
      <c r="G98" s="164"/>
      <c r="H98" s="104" t="s">
        <v>37</v>
      </c>
      <c r="I98" s="88"/>
      <c r="J98" s="88"/>
      <c r="K98" s="88"/>
      <c r="L98" s="81"/>
      <c r="M98" s="88"/>
      <c r="N98" s="88"/>
      <c r="O98" s="88"/>
      <c r="P98" s="81"/>
      <c r="Q98" s="88"/>
      <c r="R98" s="88"/>
      <c r="S98" s="88"/>
      <c r="T98" s="81"/>
      <c r="U98" s="88"/>
      <c r="V98" s="88"/>
      <c r="W98" s="88"/>
      <c r="X98" s="81"/>
      <c r="Y98" s="166">
        <f>AVERAGE(Y96,Y93,Y89,Y85,Y81,Y77,Y73,Y69,Y65,Y61)</f>
        <v>7.5132334332334327</v>
      </c>
      <c r="Z98" s="166">
        <f>AVERAGE(Z96,Z93,Z89,Z85,Z81,Z77,Z73,Z69,Z65,Z61)</f>
        <v>66.87867687867687</v>
      </c>
    </row>
    <row r="99" spans="2:26" x14ac:dyDescent="0.25">
      <c r="B99" s="79"/>
      <c r="C99" s="89"/>
      <c r="D99" s="48" t="s">
        <v>19</v>
      </c>
      <c r="E99" s="79"/>
      <c r="F99" s="79"/>
      <c r="G99" s="164"/>
      <c r="H99" s="86" t="s">
        <v>37</v>
      </c>
      <c r="I99" s="88"/>
      <c r="J99" s="88"/>
      <c r="K99" s="88"/>
      <c r="L99" s="81"/>
      <c r="M99" s="88"/>
      <c r="N99" s="88"/>
      <c r="O99" s="88"/>
      <c r="P99" s="81"/>
      <c r="Q99" s="88"/>
      <c r="R99" s="88"/>
      <c r="S99" s="88"/>
      <c r="T99" s="81"/>
      <c r="U99" s="88"/>
      <c r="V99" s="88"/>
      <c r="W99" s="88"/>
      <c r="X99" s="81"/>
      <c r="Y99" s="84">
        <f>AVERAGE(Y94,Y90,Y86,Y82,Y78,Y74,Y70,Y66,Y62,Y58)</f>
        <v>7.1895849248790427</v>
      </c>
      <c r="Z99" s="84">
        <f>AVERAGE(Z94,Z90,Z86,Z82,Z78,Z74,Z70,Z66,Z62,Z58)</f>
        <v>63.044881588999239</v>
      </c>
    </row>
    <row r="100" spans="2:26" x14ac:dyDescent="0.25">
      <c r="B100" s="79"/>
      <c r="C100" s="89"/>
      <c r="D100" s="48" t="s">
        <v>145</v>
      </c>
      <c r="E100" s="79"/>
      <c r="F100" s="79"/>
      <c r="G100" s="164"/>
      <c r="H100" s="240" t="s">
        <v>37</v>
      </c>
      <c r="I100" s="88"/>
      <c r="J100" s="88"/>
      <c r="K100" s="88"/>
      <c r="L100" s="81"/>
      <c r="M100" s="88"/>
      <c r="N100" s="88"/>
      <c r="O100" s="88"/>
      <c r="P100" s="81"/>
      <c r="Q100" s="88"/>
      <c r="R100" s="88"/>
      <c r="S100" s="88"/>
      <c r="T100" s="81"/>
      <c r="U100" s="88"/>
      <c r="V100" s="88"/>
      <c r="W100" s="88"/>
      <c r="X100" s="81"/>
      <c r="Y100" s="84">
        <f>AVERAGE(Y91,Y87,Y83,Y79,Y75,Y71,Y67,Y63,Y59,Y57)</f>
        <v>7.3133753501400562</v>
      </c>
      <c r="Z100" s="84">
        <f>AVERAGE(Z91,Z87,Z83,Z79,Z75,Z71,Z67,Z63,Z59,Z57)</f>
        <v>69.609243697479002</v>
      </c>
    </row>
    <row r="101" spans="2:26" x14ac:dyDescent="0.25">
      <c r="B101" s="79"/>
      <c r="C101" s="86"/>
      <c r="D101" s="87"/>
      <c r="E101" s="83"/>
      <c r="F101" s="31"/>
      <c r="G101" s="164"/>
      <c r="H101" s="52"/>
      <c r="I101" s="13"/>
      <c r="J101" s="13"/>
      <c r="K101" s="13"/>
      <c r="L101" s="81"/>
      <c r="M101" s="13"/>
      <c r="N101" s="13"/>
      <c r="O101" s="13"/>
      <c r="P101" s="81"/>
      <c r="Q101" s="13"/>
      <c r="R101" s="13"/>
      <c r="S101" s="13"/>
      <c r="T101" s="81"/>
      <c r="U101" s="13"/>
      <c r="V101" s="13"/>
      <c r="W101" s="13"/>
      <c r="X101" s="81"/>
      <c r="Y101" s="170">
        <f>Y100-Y99</f>
        <v>0.12379042526101358</v>
      </c>
      <c r="Z101" s="170">
        <f>Z100-Z99</f>
        <v>6.564362108479763</v>
      </c>
    </row>
    <row r="102" spans="2:26" x14ac:dyDescent="0.25">
      <c r="B102" s="79"/>
      <c r="C102" s="240" t="s">
        <v>73</v>
      </c>
      <c r="D102" s="241" t="s">
        <v>145</v>
      </c>
      <c r="E102" s="83">
        <v>5</v>
      </c>
      <c r="F102" s="31">
        <v>17</v>
      </c>
      <c r="G102" s="80">
        <f t="shared" si="0"/>
        <v>17</v>
      </c>
      <c r="H102" s="52" t="s">
        <v>38</v>
      </c>
      <c r="I102" s="13"/>
      <c r="J102" s="13"/>
      <c r="K102" s="13"/>
      <c r="L102" s="84">
        <f t="shared" si="1"/>
        <v>0</v>
      </c>
      <c r="M102" s="13"/>
      <c r="N102" s="13"/>
      <c r="O102" s="13">
        <v>3</v>
      </c>
      <c r="P102" s="84">
        <f t="shared" si="2"/>
        <v>17.647058823529413</v>
      </c>
      <c r="Q102" s="13">
        <v>5</v>
      </c>
      <c r="R102" s="13">
        <v>1</v>
      </c>
      <c r="S102" s="13">
        <v>5</v>
      </c>
      <c r="T102" s="84">
        <f t="shared" si="3"/>
        <v>64.705882352941174</v>
      </c>
      <c r="U102" s="13">
        <v>3</v>
      </c>
      <c r="V102" s="13"/>
      <c r="W102" s="13"/>
      <c r="X102" s="84">
        <f t="shared" si="4"/>
        <v>17.647058823529413</v>
      </c>
      <c r="Y102" s="84">
        <f t="shared" si="5"/>
        <v>8</v>
      </c>
      <c r="Z102" s="85">
        <f t="shared" si="6"/>
        <v>82.35294117647058</v>
      </c>
    </row>
    <row r="103" spans="2:26" x14ac:dyDescent="0.25">
      <c r="B103" s="79">
        <v>1</v>
      </c>
      <c r="C103" s="92" t="s">
        <v>73</v>
      </c>
      <c r="D103" s="48" t="s">
        <v>19</v>
      </c>
      <c r="E103" s="79">
        <v>5</v>
      </c>
      <c r="F103" s="79">
        <v>14</v>
      </c>
      <c r="G103" s="80">
        <f t="shared" si="0"/>
        <v>14</v>
      </c>
      <c r="H103" s="86" t="s">
        <v>38</v>
      </c>
      <c r="I103" s="88"/>
      <c r="J103" s="88"/>
      <c r="K103" s="88">
        <v>1</v>
      </c>
      <c r="L103" s="84">
        <f t="shared" si="1"/>
        <v>7.1428571428571432</v>
      </c>
      <c r="M103" s="88">
        <v>2</v>
      </c>
      <c r="N103" s="88">
        <v>2</v>
      </c>
      <c r="O103" s="88">
        <v>1</v>
      </c>
      <c r="P103" s="84">
        <f t="shared" si="2"/>
        <v>35.714285714285715</v>
      </c>
      <c r="Q103" s="88">
        <v>1</v>
      </c>
      <c r="R103" s="88">
        <v>3</v>
      </c>
      <c r="S103" s="88">
        <v>2</v>
      </c>
      <c r="T103" s="84">
        <f t="shared" si="3"/>
        <v>42.857142857142854</v>
      </c>
      <c r="U103" s="88">
        <v>2</v>
      </c>
      <c r="V103" s="88"/>
      <c r="W103" s="88"/>
      <c r="X103" s="84">
        <f t="shared" si="4"/>
        <v>14.285714285714286</v>
      </c>
      <c r="Y103" s="84">
        <f t="shared" si="5"/>
        <v>6.8571428571428568</v>
      </c>
      <c r="Z103" s="85">
        <f t="shared" si="6"/>
        <v>57.142857142857139</v>
      </c>
    </row>
    <row r="104" spans="2:26" x14ac:dyDescent="0.25">
      <c r="B104" s="79"/>
      <c r="C104" s="92" t="s">
        <v>73</v>
      </c>
      <c r="D104" s="48" t="s">
        <v>145</v>
      </c>
      <c r="E104" s="79">
        <v>6</v>
      </c>
      <c r="F104" s="79">
        <v>14</v>
      </c>
      <c r="G104" s="80">
        <f t="shared" si="0"/>
        <v>14</v>
      </c>
      <c r="H104" s="240" t="s">
        <v>38</v>
      </c>
      <c r="I104" s="88"/>
      <c r="J104" s="88"/>
      <c r="K104" s="88">
        <v>1</v>
      </c>
      <c r="L104" s="84">
        <f t="shared" si="1"/>
        <v>7.1428571428571432</v>
      </c>
      <c r="M104" s="88"/>
      <c r="N104" s="88">
        <v>3</v>
      </c>
      <c r="O104" s="88">
        <v>3</v>
      </c>
      <c r="P104" s="84">
        <f t="shared" si="2"/>
        <v>42.857142857142854</v>
      </c>
      <c r="Q104" s="88"/>
      <c r="R104" s="88">
        <v>3</v>
      </c>
      <c r="S104" s="88">
        <v>2</v>
      </c>
      <c r="T104" s="84">
        <f t="shared" si="3"/>
        <v>35.714285714285715</v>
      </c>
      <c r="U104" s="88">
        <v>2</v>
      </c>
      <c r="V104" s="88"/>
      <c r="W104" s="88"/>
      <c r="X104" s="84">
        <f t="shared" si="4"/>
        <v>14.285714285714286</v>
      </c>
      <c r="Y104" s="84">
        <f t="shared" si="5"/>
        <v>7</v>
      </c>
      <c r="Z104" s="85">
        <f t="shared" si="6"/>
        <v>50</v>
      </c>
    </row>
    <row r="105" spans="2:26" x14ac:dyDescent="0.25">
      <c r="B105" s="79"/>
      <c r="C105" s="92"/>
      <c r="D105" s="48"/>
      <c r="E105" s="79"/>
      <c r="F105" s="79"/>
      <c r="G105" s="80"/>
      <c r="H105" s="240"/>
      <c r="I105" s="88"/>
      <c r="J105" s="88"/>
      <c r="K105" s="88"/>
      <c r="L105" s="84"/>
      <c r="M105" s="88"/>
      <c r="N105" s="88"/>
      <c r="O105" s="88"/>
      <c r="P105" s="84"/>
      <c r="Q105" s="88"/>
      <c r="R105" s="88"/>
      <c r="S105" s="88"/>
      <c r="T105" s="84"/>
      <c r="U105" s="88"/>
      <c r="V105" s="88"/>
      <c r="W105" s="88"/>
      <c r="X105" s="84"/>
      <c r="Y105" s="170">
        <f>Y104-Y103</f>
        <v>0.14285714285714324</v>
      </c>
      <c r="Z105" s="170">
        <f>Z104-Z103</f>
        <v>-7.1428571428571388</v>
      </c>
    </row>
    <row r="106" spans="2:26" x14ac:dyDescent="0.25">
      <c r="B106" s="79">
        <v>2</v>
      </c>
      <c r="C106" s="104" t="s">
        <v>64</v>
      </c>
      <c r="D106" s="98" t="s">
        <v>101</v>
      </c>
      <c r="E106" s="100">
        <v>5</v>
      </c>
      <c r="F106" s="100">
        <v>15</v>
      </c>
      <c r="G106" s="80">
        <f t="shared" si="0"/>
        <v>15</v>
      </c>
      <c r="H106" s="104" t="s">
        <v>38</v>
      </c>
      <c r="I106" s="135"/>
      <c r="J106" s="135"/>
      <c r="K106" s="135"/>
      <c r="L106" s="129">
        <f t="shared" ref="L106" si="113">SUM(I106:K106)*100/G106</f>
        <v>0</v>
      </c>
      <c r="M106" s="135"/>
      <c r="N106" s="135"/>
      <c r="O106" s="135">
        <v>4</v>
      </c>
      <c r="P106" s="129">
        <f t="shared" ref="P106" si="114">SUM(M106:O106)*100/G106</f>
        <v>26.666666666666668</v>
      </c>
      <c r="Q106" s="135">
        <v>4</v>
      </c>
      <c r="R106" s="135"/>
      <c r="S106" s="135">
        <v>2</v>
      </c>
      <c r="T106" s="129">
        <f t="shared" ref="T106" si="115">SUM(Q106:S106)*100/G106</f>
        <v>40</v>
      </c>
      <c r="U106" s="135">
        <v>5</v>
      </c>
      <c r="V106" s="135"/>
      <c r="W106" s="135"/>
      <c r="X106" s="129">
        <f t="shared" ref="X106" si="116">SUM(U106:W106)*100/G106</f>
        <v>33.333333333333336</v>
      </c>
      <c r="Y106" s="166">
        <f t="shared" si="5"/>
        <v>8</v>
      </c>
      <c r="Z106" s="167">
        <f t="shared" si="6"/>
        <v>73.333333333333343</v>
      </c>
    </row>
    <row r="107" spans="2:26" x14ac:dyDescent="0.25">
      <c r="B107" s="79"/>
      <c r="C107" s="86" t="s">
        <v>73</v>
      </c>
      <c r="D107" s="48" t="s">
        <v>19</v>
      </c>
      <c r="E107" s="79">
        <v>6</v>
      </c>
      <c r="F107" s="79">
        <v>14</v>
      </c>
      <c r="G107" s="80">
        <f t="shared" si="0"/>
        <v>14</v>
      </c>
      <c r="H107" s="86" t="s">
        <v>38</v>
      </c>
      <c r="I107" s="88"/>
      <c r="J107" s="88"/>
      <c r="K107" s="88">
        <v>1</v>
      </c>
      <c r="L107" s="84">
        <f t="shared" si="1"/>
        <v>7.1428571428571432</v>
      </c>
      <c r="M107" s="88"/>
      <c r="N107" s="88">
        <v>2</v>
      </c>
      <c r="O107" s="88">
        <v>1</v>
      </c>
      <c r="P107" s="84">
        <f t="shared" si="2"/>
        <v>21.428571428571427</v>
      </c>
      <c r="Q107" s="88">
        <v>4</v>
      </c>
      <c r="R107" s="88">
        <v>2</v>
      </c>
      <c r="S107" s="88">
        <v>2</v>
      </c>
      <c r="T107" s="84">
        <f t="shared" si="3"/>
        <v>57.142857142857146</v>
      </c>
      <c r="U107" s="88">
        <v>2</v>
      </c>
      <c r="V107" s="88"/>
      <c r="W107" s="88"/>
      <c r="X107" s="84">
        <f t="shared" si="4"/>
        <v>14.285714285714286</v>
      </c>
      <c r="Y107" s="84">
        <f t="shared" si="5"/>
        <v>7.2142857142857144</v>
      </c>
      <c r="Z107" s="85">
        <f t="shared" si="6"/>
        <v>71.428571428571431</v>
      </c>
    </row>
    <row r="108" spans="2:26" x14ac:dyDescent="0.25">
      <c r="B108" s="79"/>
      <c r="C108" s="86" t="s">
        <v>73</v>
      </c>
      <c r="D108" s="48" t="s">
        <v>145</v>
      </c>
      <c r="E108" s="79">
        <v>7</v>
      </c>
      <c r="F108" s="79">
        <v>14</v>
      </c>
      <c r="G108" s="80">
        <f t="shared" si="0"/>
        <v>14</v>
      </c>
      <c r="H108" s="240" t="s">
        <v>38</v>
      </c>
      <c r="I108" s="88"/>
      <c r="J108" s="88"/>
      <c r="K108" s="88">
        <v>2</v>
      </c>
      <c r="L108" s="84">
        <f t="shared" si="1"/>
        <v>14.285714285714286</v>
      </c>
      <c r="M108" s="88"/>
      <c r="N108" s="88"/>
      <c r="O108" s="88">
        <v>3</v>
      </c>
      <c r="P108" s="84">
        <f t="shared" si="2"/>
        <v>21.428571428571427</v>
      </c>
      <c r="Q108" s="88">
        <v>2</v>
      </c>
      <c r="R108" s="88">
        <v>2</v>
      </c>
      <c r="S108" s="88">
        <v>3</v>
      </c>
      <c r="T108" s="84">
        <f t="shared" si="3"/>
        <v>50</v>
      </c>
      <c r="U108" s="88">
        <v>2</v>
      </c>
      <c r="V108" s="88"/>
      <c r="W108" s="88"/>
      <c r="X108" s="84">
        <f t="shared" si="4"/>
        <v>14.285714285714286</v>
      </c>
      <c r="Y108" s="84">
        <f t="shared" si="5"/>
        <v>7.2142857142857144</v>
      </c>
      <c r="Z108" s="85">
        <f t="shared" si="6"/>
        <v>64.285714285714292</v>
      </c>
    </row>
    <row r="109" spans="2:26" x14ac:dyDescent="0.25">
      <c r="B109" s="79"/>
      <c r="C109" s="86"/>
      <c r="D109" s="48"/>
      <c r="E109" s="79"/>
      <c r="F109" s="79"/>
      <c r="G109" s="164"/>
      <c r="H109" s="86"/>
      <c r="I109" s="88"/>
      <c r="J109" s="88"/>
      <c r="K109" s="88"/>
      <c r="L109" s="84"/>
      <c r="M109" s="88"/>
      <c r="N109" s="88"/>
      <c r="O109" s="88"/>
      <c r="P109" s="84"/>
      <c r="Q109" s="88"/>
      <c r="R109" s="88"/>
      <c r="S109" s="88"/>
      <c r="T109" s="84"/>
      <c r="U109" s="88"/>
      <c r="V109" s="88"/>
      <c r="W109" s="88"/>
      <c r="X109" s="84"/>
      <c r="Y109" s="170">
        <f>AVERAGE(Y102,Y104,Y108)</f>
        <v>7.4047619047619051</v>
      </c>
      <c r="Z109" s="170">
        <f>AVERAGE(Z102,Z104,Z108)</f>
        <v>65.546218487394967</v>
      </c>
    </row>
    <row r="110" spans="2:26" x14ac:dyDescent="0.25">
      <c r="B110" s="79">
        <v>3</v>
      </c>
      <c r="C110" s="104" t="s">
        <v>64</v>
      </c>
      <c r="D110" s="98" t="s">
        <v>101</v>
      </c>
      <c r="E110" s="100">
        <v>6</v>
      </c>
      <c r="F110" s="174">
        <v>11</v>
      </c>
      <c r="G110" s="80">
        <f t="shared" si="0"/>
        <v>11</v>
      </c>
      <c r="H110" s="104" t="s">
        <v>38</v>
      </c>
      <c r="I110" s="135"/>
      <c r="J110" s="135"/>
      <c r="K110" s="135">
        <v>1</v>
      </c>
      <c r="L110" s="129">
        <f t="shared" ref="L110" si="117">SUM(I110:K110)*100/G110</f>
        <v>9.0909090909090917</v>
      </c>
      <c r="M110" s="135">
        <v>1</v>
      </c>
      <c r="N110" s="135"/>
      <c r="O110" s="135">
        <v>2</v>
      </c>
      <c r="P110" s="129">
        <f t="shared" ref="P110" si="118">SUM(M110:O110)*100/G110</f>
        <v>27.272727272727273</v>
      </c>
      <c r="Q110" s="135">
        <v>2</v>
      </c>
      <c r="R110" s="135"/>
      <c r="S110" s="135">
        <v>5</v>
      </c>
      <c r="T110" s="129">
        <f t="shared" ref="T110" si="119">SUM(Q110:S110)*100/G110</f>
        <v>63.636363636363633</v>
      </c>
      <c r="U110" s="135"/>
      <c r="V110" s="135"/>
      <c r="W110" s="135"/>
      <c r="X110" s="129">
        <f t="shared" ref="X110" si="120">SUM(U110:W110)*100/G110</f>
        <v>0</v>
      </c>
      <c r="Y110" s="166">
        <f t="shared" ref="Y110" si="121">((1*I110)+(2*J110)+(3*K110)+(4*M110)+(5*N110)+(6*O110)+(7*Q110)+(8*R110)+(9*S110)+(10*U110)+(11*V110)+(12*W110))/G110</f>
        <v>7.0909090909090908</v>
      </c>
      <c r="Z110" s="167">
        <f t="shared" ref="Z110" si="122">T110+X110</f>
        <v>63.636363636363633</v>
      </c>
    </row>
    <row r="111" spans="2:26" x14ac:dyDescent="0.25">
      <c r="B111" s="79"/>
      <c r="C111" s="86" t="s">
        <v>73</v>
      </c>
      <c r="D111" s="48" t="s">
        <v>19</v>
      </c>
      <c r="E111" s="79">
        <v>7</v>
      </c>
      <c r="F111" s="79">
        <v>10</v>
      </c>
      <c r="G111" s="80">
        <f t="shared" si="0"/>
        <v>10</v>
      </c>
      <c r="H111" s="86" t="s">
        <v>38</v>
      </c>
      <c r="I111" s="88"/>
      <c r="J111" s="88"/>
      <c r="K111" s="88">
        <v>1</v>
      </c>
      <c r="L111" s="84">
        <f t="shared" si="1"/>
        <v>10</v>
      </c>
      <c r="M111" s="88"/>
      <c r="N111" s="88">
        <v>2</v>
      </c>
      <c r="O111" s="88">
        <v>1</v>
      </c>
      <c r="P111" s="84">
        <f t="shared" si="2"/>
        <v>30</v>
      </c>
      <c r="Q111" s="88">
        <v>3</v>
      </c>
      <c r="R111" s="88">
        <v>2</v>
      </c>
      <c r="S111" s="88">
        <v>1</v>
      </c>
      <c r="T111" s="84">
        <f t="shared" si="3"/>
        <v>60</v>
      </c>
      <c r="U111" s="88"/>
      <c r="V111" s="88"/>
      <c r="W111" s="88"/>
      <c r="X111" s="84">
        <f t="shared" si="4"/>
        <v>0</v>
      </c>
      <c r="Y111" s="84">
        <f t="shared" si="5"/>
        <v>6.5</v>
      </c>
      <c r="Z111" s="85">
        <f t="shared" si="6"/>
        <v>60</v>
      </c>
    </row>
    <row r="112" spans="2:26" x14ac:dyDescent="0.25">
      <c r="B112" s="79"/>
      <c r="C112" s="86" t="s">
        <v>73</v>
      </c>
      <c r="D112" s="48" t="s">
        <v>145</v>
      </c>
      <c r="E112" s="79">
        <v>8</v>
      </c>
      <c r="F112" s="79">
        <v>10</v>
      </c>
      <c r="G112" s="80">
        <f t="shared" si="0"/>
        <v>10</v>
      </c>
      <c r="H112" s="240" t="s">
        <v>38</v>
      </c>
      <c r="I112" s="88"/>
      <c r="J112" s="88"/>
      <c r="K112" s="88">
        <v>2</v>
      </c>
      <c r="L112" s="84">
        <f t="shared" si="1"/>
        <v>20</v>
      </c>
      <c r="M112" s="88">
        <v>1</v>
      </c>
      <c r="N112" s="88">
        <v>2</v>
      </c>
      <c r="O112" s="88">
        <v>1</v>
      </c>
      <c r="P112" s="84">
        <f t="shared" si="2"/>
        <v>40</v>
      </c>
      <c r="Q112" s="88"/>
      <c r="R112" s="88">
        <v>3</v>
      </c>
      <c r="S112" s="88">
        <v>1</v>
      </c>
      <c r="T112" s="84">
        <f t="shared" si="3"/>
        <v>40</v>
      </c>
      <c r="U112" s="88"/>
      <c r="V112" s="88"/>
      <c r="W112" s="88"/>
      <c r="X112" s="84">
        <f t="shared" si="4"/>
        <v>0</v>
      </c>
      <c r="Y112" s="84">
        <f t="shared" si="5"/>
        <v>5.9</v>
      </c>
      <c r="Z112" s="85">
        <f t="shared" si="6"/>
        <v>40</v>
      </c>
    </row>
    <row r="113" spans="2:26" x14ac:dyDescent="0.25">
      <c r="B113" s="79"/>
      <c r="C113" s="86"/>
      <c r="D113" s="48"/>
      <c r="E113" s="79"/>
      <c r="F113" s="79"/>
      <c r="G113" s="164"/>
      <c r="H113" s="86"/>
      <c r="I113" s="88"/>
      <c r="J113" s="88"/>
      <c r="K113" s="88"/>
      <c r="L113" s="84"/>
      <c r="M113" s="88"/>
      <c r="N113" s="88"/>
      <c r="O113" s="88"/>
      <c r="P113" s="84"/>
      <c r="Q113" s="88"/>
      <c r="R113" s="88"/>
      <c r="S113" s="88"/>
      <c r="T113" s="84"/>
      <c r="U113" s="88"/>
      <c r="V113" s="88"/>
      <c r="W113" s="88"/>
      <c r="X113" s="84"/>
      <c r="Y113" s="170">
        <f>Y112-Y111</f>
        <v>-0.59999999999999964</v>
      </c>
      <c r="Z113" s="170">
        <f>Z112-Z111</f>
        <v>-20</v>
      </c>
    </row>
    <row r="114" spans="2:26" x14ac:dyDescent="0.25">
      <c r="B114" s="79">
        <v>4</v>
      </c>
      <c r="C114" s="104" t="s">
        <v>60</v>
      </c>
      <c r="D114" s="98" t="s">
        <v>101</v>
      </c>
      <c r="E114" s="100">
        <v>7</v>
      </c>
      <c r="F114" s="137">
        <v>11</v>
      </c>
      <c r="G114" s="80">
        <f t="shared" si="0"/>
        <v>11</v>
      </c>
      <c r="H114" s="104" t="s">
        <v>38</v>
      </c>
      <c r="I114" s="135"/>
      <c r="J114" s="135"/>
      <c r="K114" s="135"/>
      <c r="L114" s="129">
        <f t="shared" ref="L114" si="123">SUM(I114:K114)*100/G114</f>
        <v>0</v>
      </c>
      <c r="M114" s="135"/>
      <c r="N114" s="135"/>
      <c r="O114" s="135">
        <v>1</v>
      </c>
      <c r="P114" s="129">
        <f t="shared" ref="P114" si="124">SUM(M114:O114)*100/G114</f>
        <v>9.0909090909090917</v>
      </c>
      <c r="Q114" s="135">
        <v>4</v>
      </c>
      <c r="R114" s="135">
        <v>1</v>
      </c>
      <c r="S114" s="135">
        <v>4</v>
      </c>
      <c r="T114" s="129">
        <f t="shared" ref="T114" si="125">SUM(Q114:S114)*100/G114</f>
        <v>81.818181818181813</v>
      </c>
      <c r="U114" s="135">
        <v>1</v>
      </c>
      <c r="V114" s="135"/>
      <c r="W114" s="135"/>
      <c r="X114" s="129">
        <f t="shared" ref="X114" si="126">SUM(U114:W114)*100/G114</f>
        <v>9.0909090909090917</v>
      </c>
      <c r="Y114" s="166">
        <f t="shared" ref="Y114" si="127">((1*I114)+(2*J114)+(3*K114)+(4*M114)+(5*N114)+(6*O114)+(7*Q114)+(8*R114)+(9*S114)+(10*U114)+(11*V114)+(12*W114))/G114</f>
        <v>8</v>
      </c>
      <c r="Z114" s="167">
        <f t="shared" ref="Z114" si="128">T114+X114</f>
        <v>90.909090909090907</v>
      </c>
    </row>
    <row r="115" spans="2:26" x14ac:dyDescent="0.25">
      <c r="B115" s="79"/>
      <c r="C115" s="86" t="s">
        <v>73</v>
      </c>
      <c r="D115" s="48" t="s">
        <v>19</v>
      </c>
      <c r="E115" s="79">
        <v>8</v>
      </c>
      <c r="F115" s="90">
        <v>12</v>
      </c>
      <c r="G115" s="80">
        <f t="shared" si="0"/>
        <v>12</v>
      </c>
      <c r="H115" s="86" t="s">
        <v>38</v>
      </c>
      <c r="I115" s="88"/>
      <c r="J115" s="88"/>
      <c r="K115" s="88"/>
      <c r="L115" s="84">
        <f t="shared" si="1"/>
        <v>0</v>
      </c>
      <c r="M115" s="88"/>
      <c r="N115" s="88">
        <v>1</v>
      </c>
      <c r="O115" s="88">
        <v>3</v>
      </c>
      <c r="P115" s="84">
        <f t="shared" si="2"/>
        <v>33.333333333333336</v>
      </c>
      <c r="Q115" s="88">
        <v>3</v>
      </c>
      <c r="R115" s="88"/>
      <c r="S115" s="88">
        <v>3</v>
      </c>
      <c r="T115" s="84">
        <f t="shared" si="3"/>
        <v>50</v>
      </c>
      <c r="U115" s="88">
        <v>2</v>
      </c>
      <c r="V115" s="88"/>
      <c r="W115" s="88"/>
      <c r="X115" s="84">
        <f t="shared" si="4"/>
        <v>16.666666666666668</v>
      </c>
      <c r="Y115" s="84">
        <f t="shared" si="5"/>
        <v>7.583333333333333</v>
      </c>
      <c r="Z115" s="85">
        <f t="shared" si="6"/>
        <v>66.666666666666671</v>
      </c>
    </row>
    <row r="116" spans="2:26" x14ac:dyDescent="0.25">
      <c r="B116" s="79"/>
      <c r="C116" s="86" t="s">
        <v>73</v>
      </c>
      <c r="D116" s="48" t="s">
        <v>145</v>
      </c>
      <c r="E116" s="79">
        <v>9</v>
      </c>
      <c r="F116" s="90">
        <v>12</v>
      </c>
      <c r="G116" s="80">
        <f t="shared" si="0"/>
        <v>12</v>
      </c>
      <c r="H116" s="240" t="s">
        <v>38</v>
      </c>
      <c r="I116" s="88"/>
      <c r="J116" s="88"/>
      <c r="K116" s="88"/>
      <c r="L116" s="84">
        <f t="shared" si="1"/>
        <v>0</v>
      </c>
      <c r="M116" s="88"/>
      <c r="N116" s="88"/>
      <c r="O116" s="88">
        <v>2</v>
      </c>
      <c r="P116" s="84">
        <f t="shared" si="2"/>
        <v>16.666666666666668</v>
      </c>
      <c r="Q116" s="88">
        <v>4</v>
      </c>
      <c r="R116" s="88">
        <v>2</v>
      </c>
      <c r="S116" s="88">
        <v>1</v>
      </c>
      <c r="T116" s="84">
        <f t="shared" si="3"/>
        <v>58.333333333333336</v>
      </c>
      <c r="U116" s="88">
        <v>2</v>
      </c>
      <c r="V116" s="88">
        <v>1</v>
      </c>
      <c r="W116" s="88"/>
      <c r="X116" s="84">
        <f t="shared" si="4"/>
        <v>25</v>
      </c>
      <c r="Y116" s="84">
        <f t="shared" si="5"/>
        <v>8</v>
      </c>
      <c r="Z116" s="85">
        <f t="shared" si="6"/>
        <v>83.333333333333343</v>
      </c>
    </row>
    <row r="117" spans="2:26" x14ac:dyDescent="0.25">
      <c r="B117" s="79"/>
      <c r="C117" s="86"/>
      <c r="D117" s="48"/>
      <c r="E117" s="79"/>
      <c r="F117" s="90"/>
      <c r="G117" s="164"/>
      <c r="H117" s="86"/>
      <c r="I117" s="88"/>
      <c r="J117" s="88"/>
      <c r="K117" s="88"/>
      <c r="L117" s="84"/>
      <c r="M117" s="88"/>
      <c r="N117" s="88"/>
      <c r="O117" s="88"/>
      <c r="P117" s="84"/>
      <c r="Q117" s="88"/>
      <c r="R117" s="88"/>
      <c r="S117" s="88"/>
      <c r="T117" s="84"/>
      <c r="U117" s="88"/>
      <c r="V117" s="88"/>
      <c r="W117" s="88"/>
      <c r="X117" s="84"/>
      <c r="Y117" s="170">
        <f>Y116-Y115</f>
        <v>0.41666666666666696</v>
      </c>
      <c r="Z117" s="170">
        <f>Z116-Z115</f>
        <v>16.666666666666671</v>
      </c>
    </row>
    <row r="118" spans="2:26" x14ac:dyDescent="0.25">
      <c r="B118" s="79">
        <v>5</v>
      </c>
      <c r="C118" s="104" t="s">
        <v>60</v>
      </c>
      <c r="D118" s="98" t="s">
        <v>101</v>
      </c>
      <c r="E118" s="100">
        <v>8</v>
      </c>
      <c r="F118" s="175">
        <v>11</v>
      </c>
      <c r="G118" s="80">
        <f t="shared" si="0"/>
        <v>11</v>
      </c>
      <c r="H118" s="104" t="s">
        <v>38</v>
      </c>
      <c r="I118" s="135"/>
      <c r="J118" s="135"/>
      <c r="K118" s="135"/>
      <c r="L118" s="129">
        <f t="shared" ref="L118" si="129">SUM(I118:K118)*100/G118</f>
        <v>0</v>
      </c>
      <c r="M118" s="135"/>
      <c r="N118" s="135">
        <v>3</v>
      </c>
      <c r="O118" s="135"/>
      <c r="P118" s="129">
        <f t="shared" ref="P118" si="130">SUM(M118:O118)*100/G118</f>
        <v>27.272727272727273</v>
      </c>
      <c r="Q118" s="135">
        <v>1</v>
      </c>
      <c r="R118" s="135">
        <v>4</v>
      </c>
      <c r="S118" s="135">
        <v>1</v>
      </c>
      <c r="T118" s="129">
        <f t="shared" ref="T118" si="131">SUM(Q118:S118)*100/G118</f>
        <v>54.545454545454547</v>
      </c>
      <c r="U118" s="135">
        <v>2</v>
      </c>
      <c r="V118" s="135"/>
      <c r="W118" s="135"/>
      <c r="X118" s="129">
        <f t="shared" ref="X118" si="132">SUM(U118:W118)*100/G118</f>
        <v>18.181818181818183</v>
      </c>
      <c r="Y118" s="166">
        <f t="shared" ref="Y118" si="133">((1*I118)+(2*J118)+(3*K118)+(4*M118)+(5*N118)+(6*O118)+(7*Q118)+(8*R118)+(9*S118)+(10*U118)+(11*V118)+(12*W118))/G118</f>
        <v>7.5454545454545459</v>
      </c>
      <c r="Z118" s="167">
        <f t="shared" ref="Z118" si="134">T118+X118</f>
        <v>72.727272727272734</v>
      </c>
    </row>
    <row r="119" spans="2:26" x14ac:dyDescent="0.25">
      <c r="B119" s="79"/>
      <c r="C119" s="86" t="s">
        <v>73</v>
      </c>
      <c r="D119" s="48" t="s">
        <v>19</v>
      </c>
      <c r="E119" s="79">
        <v>9</v>
      </c>
      <c r="F119" s="79">
        <v>11</v>
      </c>
      <c r="G119" s="80">
        <f t="shared" si="0"/>
        <v>11</v>
      </c>
      <c r="H119" s="86" t="s">
        <v>38</v>
      </c>
      <c r="I119" s="88"/>
      <c r="J119" s="88"/>
      <c r="K119" s="88"/>
      <c r="L119" s="84">
        <f t="shared" si="1"/>
        <v>0</v>
      </c>
      <c r="M119" s="88">
        <v>1</v>
      </c>
      <c r="N119" s="88"/>
      <c r="O119" s="88">
        <v>2</v>
      </c>
      <c r="P119" s="84">
        <f t="shared" si="2"/>
        <v>27.272727272727273</v>
      </c>
      <c r="Q119" s="88">
        <v>1</v>
      </c>
      <c r="R119" s="88">
        <v>4</v>
      </c>
      <c r="S119" s="88"/>
      <c r="T119" s="84">
        <f t="shared" si="3"/>
        <v>45.454545454545453</v>
      </c>
      <c r="U119" s="88">
        <v>2</v>
      </c>
      <c r="V119" s="88">
        <v>1</v>
      </c>
      <c r="W119" s="88"/>
      <c r="X119" s="84">
        <f t="shared" si="4"/>
        <v>27.272727272727273</v>
      </c>
      <c r="Y119" s="84">
        <f t="shared" si="5"/>
        <v>7.8181818181818183</v>
      </c>
      <c r="Z119" s="85">
        <f t="shared" si="6"/>
        <v>72.72727272727272</v>
      </c>
    </row>
    <row r="120" spans="2:26" x14ac:dyDescent="0.25">
      <c r="B120" s="79"/>
      <c r="D120" s="48"/>
      <c r="E120" s="79"/>
      <c r="F120" s="79"/>
      <c r="G120" s="164"/>
      <c r="H120" s="86"/>
      <c r="I120" s="88"/>
      <c r="J120" s="88"/>
      <c r="K120" s="88"/>
      <c r="L120" s="84"/>
      <c r="M120" s="88"/>
      <c r="N120" s="88"/>
      <c r="O120" s="88"/>
      <c r="P120" s="84"/>
      <c r="Q120" s="88"/>
      <c r="R120" s="88"/>
      <c r="S120" s="88"/>
      <c r="T120" s="84"/>
      <c r="U120" s="88"/>
      <c r="V120" s="88"/>
      <c r="W120" s="88"/>
      <c r="X120" s="84"/>
      <c r="Y120" s="170">
        <f>Y119-Y118</f>
        <v>0.27272727272727249</v>
      </c>
      <c r="Z120" s="170">
        <f>Z119-Z118</f>
        <v>0</v>
      </c>
    </row>
    <row r="121" spans="2:26" x14ac:dyDescent="0.25">
      <c r="B121" s="79">
        <v>6</v>
      </c>
      <c r="C121" s="104" t="s">
        <v>60</v>
      </c>
      <c r="D121" s="98" t="s">
        <v>101</v>
      </c>
      <c r="E121" s="100">
        <v>9</v>
      </c>
      <c r="F121" s="100">
        <v>13</v>
      </c>
      <c r="G121" s="80">
        <f t="shared" si="0"/>
        <v>13</v>
      </c>
      <c r="H121" s="104" t="s">
        <v>38</v>
      </c>
      <c r="I121" s="135">
        <v>3</v>
      </c>
      <c r="J121" s="135"/>
      <c r="K121" s="135">
        <v>1</v>
      </c>
      <c r="L121" s="129">
        <f t="shared" ref="L121" si="135">SUM(I121:K121)*100/G121</f>
        <v>30.76923076923077</v>
      </c>
      <c r="M121" s="135">
        <v>4</v>
      </c>
      <c r="N121" s="135"/>
      <c r="O121" s="135">
        <v>1</v>
      </c>
      <c r="P121" s="129">
        <f t="shared" ref="P121" si="136">SUM(M121:O121)*100/G121</f>
        <v>38.46153846153846</v>
      </c>
      <c r="Q121" s="135">
        <v>1</v>
      </c>
      <c r="R121" s="135">
        <v>1</v>
      </c>
      <c r="S121" s="135">
        <v>1</v>
      </c>
      <c r="T121" s="129">
        <f t="shared" ref="T121" si="137">SUM(Q121:S121)*100/G121</f>
        <v>23.076923076923077</v>
      </c>
      <c r="U121" s="135">
        <v>1</v>
      </c>
      <c r="V121" s="135"/>
      <c r="W121" s="135"/>
      <c r="X121" s="129">
        <f t="shared" ref="X121" si="138">SUM(U121:W121)*100/G121</f>
        <v>7.6923076923076925</v>
      </c>
      <c r="Y121" s="166">
        <f t="shared" ref="Y121" si="139">((1*I121)+(2*J121)+(3*K121)+(4*M121)+(5*N121)+(6*O121)+(7*Q121)+(8*R121)+(9*S121)+(10*U121)+(11*V121)+(12*W121))/G121</f>
        <v>4.7692307692307692</v>
      </c>
      <c r="Z121" s="167">
        <f t="shared" ref="Z121" si="140">T121+X121</f>
        <v>30.76923076923077</v>
      </c>
    </row>
    <row r="122" spans="2:26" x14ac:dyDescent="0.25">
      <c r="B122" s="79"/>
      <c r="D122" s="48"/>
      <c r="E122" s="79"/>
      <c r="F122" s="79"/>
      <c r="G122" s="164"/>
      <c r="H122" s="86"/>
      <c r="I122" s="88"/>
      <c r="J122" s="88"/>
      <c r="K122" s="88"/>
      <c r="L122" s="81"/>
      <c r="M122" s="88"/>
      <c r="N122" s="88"/>
      <c r="O122" s="88"/>
      <c r="P122" s="81"/>
      <c r="Q122" s="88"/>
      <c r="R122" s="88"/>
      <c r="S122" s="88"/>
      <c r="T122" s="81"/>
      <c r="U122" s="88"/>
      <c r="V122" s="88"/>
      <c r="W122" s="88"/>
      <c r="X122" s="81"/>
      <c r="Y122" s="84"/>
      <c r="Z122" s="85"/>
    </row>
    <row r="123" spans="2:26" x14ac:dyDescent="0.25">
      <c r="B123" s="79"/>
      <c r="C123" s="86"/>
      <c r="D123" s="98" t="s">
        <v>101</v>
      </c>
      <c r="E123" s="79"/>
      <c r="F123" s="79"/>
      <c r="G123" s="164"/>
      <c r="H123" s="104" t="s">
        <v>38</v>
      </c>
      <c r="I123" s="88"/>
      <c r="J123" s="88"/>
      <c r="K123" s="88"/>
      <c r="L123" s="81"/>
      <c r="M123" s="88"/>
      <c r="N123" s="88"/>
      <c r="O123" s="88"/>
      <c r="P123" s="81"/>
      <c r="Q123" s="88"/>
      <c r="R123" s="88"/>
      <c r="S123" s="88"/>
      <c r="T123" s="81"/>
      <c r="U123" s="88"/>
      <c r="V123" s="88"/>
      <c r="W123" s="88"/>
      <c r="X123" s="81"/>
      <c r="Y123" s="166">
        <f>AVERAGE(Y121,Y118,Y114,Y110,Y106)</f>
        <v>7.0811188811188801</v>
      </c>
      <c r="Z123" s="166">
        <f>AVERAGE(Z121,Z118,Z114,Z110,Z106)</f>
        <v>66.275058275058271</v>
      </c>
    </row>
    <row r="124" spans="2:26" x14ac:dyDescent="0.25">
      <c r="B124" s="79"/>
      <c r="C124" s="86"/>
      <c r="D124" s="48" t="s">
        <v>19</v>
      </c>
      <c r="E124" s="79"/>
      <c r="F124" s="79"/>
      <c r="G124" s="164"/>
      <c r="H124" s="86" t="s">
        <v>38</v>
      </c>
      <c r="I124" s="88"/>
      <c r="J124" s="88"/>
      <c r="K124" s="88"/>
      <c r="L124" s="81"/>
      <c r="M124" s="88"/>
      <c r="N124" s="88"/>
      <c r="O124" s="88"/>
      <c r="P124" s="81"/>
      <c r="Q124" s="88"/>
      <c r="R124" s="88"/>
      <c r="S124" s="88"/>
      <c r="T124" s="81"/>
      <c r="U124" s="88"/>
      <c r="V124" s="88"/>
      <c r="W124" s="88"/>
      <c r="X124" s="81"/>
      <c r="Y124" s="84">
        <f>AVERAGE(Y119,Y115,Y111,Y107,Y103)</f>
        <v>7.1945887445887449</v>
      </c>
      <c r="Z124" s="84">
        <f>AVERAGE(Z119,Z115,Z111,Z107,Z103)</f>
        <v>65.593073593073584</v>
      </c>
    </row>
    <row r="125" spans="2:26" x14ac:dyDescent="0.25">
      <c r="B125" s="79"/>
      <c r="C125" s="86"/>
      <c r="D125" s="48" t="s">
        <v>145</v>
      </c>
      <c r="E125" s="79"/>
      <c r="F125" s="79"/>
      <c r="G125" s="164"/>
      <c r="H125" s="86" t="s">
        <v>38</v>
      </c>
      <c r="I125" s="88"/>
      <c r="J125" s="88"/>
      <c r="K125" s="88"/>
      <c r="L125" s="81"/>
      <c r="M125" s="88"/>
      <c r="N125" s="88"/>
      <c r="O125" s="88"/>
      <c r="P125" s="81"/>
      <c r="Q125" s="88"/>
      <c r="R125" s="88"/>
      <c r="S125" s="88"/>
      <c r="T125" s="81"/>
      <c r="U125" s="88"/>
      <c r="V125" s="88"/>
      <c r="W125" s="88"/>
      <c r="X125" s="81"/>
      <c r="Y125" s="84">
        <f>AVERAGE(Y116,Y112,Y108,Y104,Y102)</f>
        <v>7.2228571428571424</v>
      </c>
      <c r="Z125" s="84">
        <f>AVERAGE(Z116,Z112,Z108,Z104,Z102)</f>
        <v>63.994397759103641</v>
      </c>
    </row>
    <row r="126" spans="2:26" x14ac:dyDescent="0.25">
      <c r="B126" s="79"/>
      <c r="C126" s="86"/>
      <c r="D126" s="87"/>
      <c r="E126" s="83"/>
      <c r="F126" s="31"/>
      <c r="G126" s="164"/>
      <c r="H126" s="52"/>
      <c r="I126" s="13"/>
      <c r="J126" s="13"/>
      <c r="K126" s="13"/>
      <c r="L126" s="81"/>
      <c r="M126" s="13"/>
      <c r="N126" s="13"/>
      <c r="O126" s="13"/>
      <c r="P126" s="81"/>
      <c r="Q126" s="13"/>
      <c r="R126" s="13"/>
      <c r="S126" s="13"/>
      <c r="T126" s="81"/>
      <c r="U126" s="13"/>
      <c r="V126" s="13"/>
      <c r="W126" s="13"/>
      <c r="X126" s="81"/>
      <c r="Y126" s="170">
        <f>Y125-Y124</f>
        <v>2.8268398268397554E-2</v>
      </c>
      <c r="Z126" s="170">
        <f>Z125-Z124</f>
        <v>-1.5986758339699421</v>
      </c>
    </row>
    <row r="127" spans="2:26" x14ac:dyDescent="0.25">
      <c r="B127" s="79"/>
      <c r="C127" s="92" t="s">
        <v>64</v>
      </c>
      <c r="D127" s="244" t="s">
        <v>145</v>
      </c>
      <c r="E127" s="83">
        <v>5</v>
      </c>
      <c r="F127" s="242">
        <v>17</v>
      </c>
      <c r="G127" s="80">
        <f t="shared" si="0"/>
        <v>17</v>
      </c>
      <c r="H127" s="86" t="s">
        <v>39</v>
      </c>
      <c r="I127" s="13"/>
      <c r="J127" s="13"/>
      <c r="K127" s="13"/>
      <c r="L127" s="84">
        <f t="shared" si="1"/>
        <v>0</v>
      </c>
      <c r="M127" s="13"/>
      <c r="N127" s="269">
        <v>2</v>
      </c>
      <c r="O127" s="269">
        <v>1</v>
      </c>
      <c r="P127" s="84">
        <f t="shared" si="2"/>
        <v>17.647058823529413</v>
      </c>
      <c r="Q127" s="269">
        <v>6</v>
      </c>
      <c r="R127" s="269">
        <v>1</v>
      </c>
      <c r="S127" s="269">
        <v>3</v>
      </c>
      <c r="T127" s="84">
        <f t="shared" si="3"/>
        <v>58.823529411764703</v>
      </c>
      <c r="U127" s="269">
        <v>4</v>
      </c>
      <c r="V127" s="13"/>
      <c r="W127" s="13"/>
      <c r="X127" s="84">
        <f t="shared" si="4"/>
        <v>23.529411764705884</v>
      </c>
      <c r="Y127" s="166">
        <f t="shared" si="5"/>
        <v>7.8235294117647056</v>
      </c>
      <c r="Z127" s="85">
        <f t="shared" si="6"/>
        <v>82.35294117647058</v>
      </c>
    </row>
    <row r="128" spans="2:26" x14ac:dyDescent="0.25">
      <c r="B128" s="79">
        <v>1</v>
      </c>
      <c r="C128" s="92" t="s">
        <v>64</v>
      </c>
      <c r="D128" s="48" t="s">
        <v>19</v>
      </c>
      <c r="E128" s="79">
        <v>5</v>
      </c>
      <c r="F128" s="79">
        <v>14</v>
      </c>
      <c r="G128" s="80">
        <f t="shared" si="0"/>
        <v>14</v>
      </c>
      <c r="H128" s="86" t="s">
        <v>39</v>
      </c>
      <c r="I128" s="88"/>
      <c r="J128" s="88">
        <v>1</v>
      </c>
      <c r="K128" s="88">
        <v>3</v>
      </c>
      <c r="L128" s="84">
        <f t="shared" si="1"/>
        <v>28.571428571428573</v>
      </c>
      <c r="M128" s="88"/>
      <c r="N128" s="88">
        <v>2</v>
      </c>
      <c r="O128" s="88"/>
      <c r="P128" s="84">
        <f t="shared" si="2"/>
        <v>14.285714285714286</v>
      </c>
      <c r="Q128" s="88">
        <v>3</v>
      </c>
      <c r="R128" s="88"/>
      <c r="S128" s="88">
        <v>2</v>
      </c>
      <c r="T128" s="84">
        <f t="shared" si="3"/>
        <v>35.714285714285715</v>
      </c>
      <c r="U128" s="88">
        <v>2</v>
      </c>
      <c r="V128" s="88">
        <v>1</v>
      </c>
      <c r="W128" s="88"/>
      <c r="X128" s="84">
        <f t="shared" si="4"/>
        <v>21.428571428571427</v>
      </c>
      <c r="Y128" s="166">
        <f t="shared" si="5"/>
        <v>6.5</v>
      </c>
      <c r="Z128" s="85">
        <f t="shared" si="6"/>
        <v>57.142857142857139</v>
      </c>
    </row>
    <row r="129" spans="2:26" x14ac:dyDescent="0.25">
      <c r="B129" s="79"/>
      <c r="C129" s="245" t="s">
        <v>150</v>
      </c>
      <c r="D129" s="48" t="s">
        <v>145</v>
      </c>
      <c r="E129" s="79">
        <v>6</v>
      </c>
      <c r="F129" s="79">
        <v>14</v>
      </c>
      <c r="G129" s="80">
        <f t="shared" si="0"/>
        <v>14</v>
      </c>
      <c r="H129" s="240" t="s">
        <v>39</v>
      </c>
      <c r="I129" s="88"/>
      <c r="J129" s="88"/>
      <c r="K129" s="88"/>
      <c r="L129" s="84">
        <f t="shared" si="1"/>
        <v>0</v>
      </c>
      <c r="M129" s="88">
        <v>3</v>
      </c>
      <c r="N129" s="88">
        <v>2</v>
      </c>
      <c r="O129" s="88">
        <v>1</v>
      </c>
      <c r="P129" s="84">
        <f t="shared" si="2"/>
        <v>42.857142857142854</v>
      </c>
      <c r="Q129" s="88"/>
      <c r="R129" s="88">
        <v>3</v>
      </c>
      <c r="S129" s="88">
        <v>3</v>
      </c>
      <c r="T129" s="84">
        <f t="shared" si="3"/>
        <v>42.857142857142854</v>
      </c>
      <c r="U129" s="88">
        <v>2</v>
      </c>
      <c r="V129" s="88"/>
      <c r="W129" s="88"/>
      <c r="X129" s="84">
        <f t="shared" si="4"/>
        <v>14.285714285714286</v>
      </c>
      <c r="Y129" s="166">
        <f t="shared" si="5"/>
        <v>7.0714285714285712</v>
      </c>
      <c r="Z129" s="85">
        <f t="shared" si="6"/>
        <v>57.142857142857139</v>
      </c>
    </row>
    <row r="130" spans="2:26" x14ac:dyDescent="0.25">
      <c r="B130" s="79"/>
      <c r="C130" s="245"/>
      <c r="D130" s="48"/>
      <c r="E130" s="79"/>
      <c r="F130" s="79"/>
      <c r="G130" s="80"/>
      <c r="H130" s="240"/>
      <c r="I130" s="88"/>
      <c r="J130" s="88"/>
      <c r="K130" s="88"/>
      <c r="L130" s="84"/>
      <c r="M130" s="88"/>
      <c r="N130" s="88"/>
      <c r="O130" s="88"/>
      <c r="P130" s="84"/>
      <c r="Q130" s="88"/>
      <c r="R130" s="88"/>
      <c r="S130" s="88"/>
      <c r="T130" s="84"/>
      <c r="U130" s="88"/>
      <c r="V130" s="88"/>
      <c r="W130" s="88"/>
      <c r="X130" s="84"/>
      <c r="Y130" s="170">
        <f>Y129-Y128</f>
        <v>0.57142857142857117</v>
      </c>
      <c r="Z130" s="170">
        <f>Z129-Z128</f>
        <v>0</v>
      </c>
    </row>
    <row r="131" spans="2:26" x14ac:dyDescent="0.25">
      <c r="B131" s="79">
        <v>2</v>
      </c>
      <c r="C131" s="104" t="s">
        <v>135</v>
      </c>
      <c r="D131" s="98" t="s">
        <v>101</v>
      </c>
      <c r="E131" s="100">
        <v>5</v>
      </c>
      <c r="F131" s="100">
        <v>15</v>
      </c>
      <c r="G131" s="80">
        <f t="shared" si="0"/>
        <v>15</v>
      </c>
      <c r="H131" s="173" t="s">
        <v>39</v>
      </c>
      <c r="I131" s="135"/>
      <c r="J131" s="135"/>
      <c r="K131" s="135"/>
      <c r="L131" s="129">
        <f t="shared" ref="L131" si="141">SUM(I131:K131)*100/G131</f>
        <v>0</v>
      </c>
      <c r="M131" s="135"/>
      <c r="N131" s="135">
        <v>2</v>
      </c>
      <c r="O131" s="135">
        <v>1</v>
      </c>
      <c r="P131" s="129">
        <f t="shared" ref="P131" si="142">SUM(M131:O131)*100/G131</f>
        <v>20</v>
      </c>
      <c r="Q131" s="135">
        <v>1</v>
      </c>
      <c r="R131" s="135">
        <v>1</v>
      </c>
      <c r="S131" s="135">
        <v>4</v>
      </c>
      <c r="T131" s="129">
        <f t="shared" ref="T131" si="143">SUM(Q131:S131)*100/G131</f>
        <v>40</v>
      </c>
      <c r="U131" s="135">
        <v>3</v>
      </c>
      <c r="V131" s="135">
        <v>3</v>
      </c>
      <c r="W131" s="135"/>
      <c r="X131" s="129">
        <f t="shared" ref="X131" si="144">SUM(U131:W131)*100/G131</f>
        <v>40</v>
      </c>
      <c r="Y131" s="166">
        <f t="shared" si="5"/>
        <v>8.6666666666666661</v>
      </c>
      <c r="Z131" s="167">
        <f t="shared" si="6"/>
        <v>80</v>
      </c>
    </row>
    <row r="132" spans="2:26" x14ac:dyDescent="0.25">
      <c r="B132" s="79"/>
      <c r="C132" s="86" t="s">
        <v>72</v>
      </c>
      <c r="D132" s="48" t="s">
        <v>19</v>
      </c>
      <c r="E132" s="79">
        <v>6</v>
      </c>
      <c r="F132" s="79">
        <v>14</v>
      </c>
      <c r="G132" s="80">
        <f t="shared" si="0"/>
        <v>14</v>
      </c>
      <c r="H132" s="86" t="s">
        <v>39</v>
      </c>
      <c r="I132" s="88"/>
      <c r="J132" s="88"/>
      <c r="K132" s="88">
        <v>2</v>
      </c>
      <c r="L132" s="84">
        <f t="shared" si="1"/>
        <v>14.285714285714286</v>
      </c>
      <c r="M132" s="88">
        <v>2</v>
      </c>
      <c r="N132" s="88"/>
      <c r="O132" s="88"/>
      <c r="P132" s="84">
        <f t="shared" si="2"/>
        <v>14.285714285714286</v>
      </c>
      <c r="Q132" s="88">
        <v>1</v>
      </c>
      <c r="R132" s="88">
        <v>4</v>
      </c>
      <c r="S132" s="88">
        <v>1</v>
      </c>
      <c r="T132" s="84">
        <f t="shared" si="3"/>
        <v>42.857142857142854</v>
      </c>
      <c r="U132" s="88">
        <v>3</v>
      </c>
      <c r="V132" s="88">
        <v>1</v>
      </c>
      <c r="W132" s="88"/>
      <c r="X132" s="84">
        <f t="shared" si="4"/>
        <v>28.571428571428573</v>
      </c>
      <c r="Y132" s="84">
        <f t="shared" si="5"/>
        <v>7.3571428571428568</v>
      </c>
      <c r="Z132" s="85">
        <f t="shared" si="6"/>
        <v>71.428571428571431</v>
      </c>
    </row>
    <row r="133" spans="2:26" x14ac:dyDescent="0.25">
      <c r="B133" s="79"/>
      <c r="C133" s="284" t="s">
        <v>60</v>
      </c>
      <c r="D133" s="48" t="s">
        <v>145</v>
      </c>
      <c r="E133" s="79">
        <v>7</v>
      </c>
      <c r="F133" s="79">
        <v>14</v>
      </c>
      <c r="G133" s="80">
        <f t="shared" si="0"/>
        <v>14</v>
      </c>
      <c r="H133" s="240" t="s">
        <v>39</v>
      </c>
      <c r="I133" s="88"/>
      <c r="J133" s="88"/>
      <c r="K133" s="88">
        <v>2</v>
      </c>
      <c r="L133" s="84">
        <f t="shared" si="1"/>
        <v>14.285714285714286</v>
      </c>
      <c r="M133" s="88">
        <v>2</v>
      </c>
      <c r="N133" s="88"/>
      <c r="O133" s="88">
        <v>1</v>
      </c>
      <c r="P133" s="84">
        <f t="shared" si="2"/>
        <v>21.428571428571427</v>
      </c>
      <c r="Q133" s="88">
        <v>1</v>
      </c>
      <c r="R133" s="88">
        <v>3</v>
      </c>
      <c r="S133" s="88">
        <v>4</v>
      </c>
      <c r="T133" s="84">
        <f t="shared" si="3"/>
        <v>57.142857142857146</v>
      </c>
      <c r="U133" s="88"/>
      <c r="V133" s="88">
        <v>1</v>
      </c>
      <c r="W133" s="88"/>
      <c r="X133" s="84">
        <f t="shared" si="4"/>
        <v>7.1428571428571432</v>
      </c>
      <c r="Y133" s="84">
        <f t="shared" si="5"/>
        <v>7</v>
      </c>
      <c r="Z133" s="85">
        <f t="shared" si="6"/>
        <v>64.285714285714292</v>
      </c>
    </row>
    <row r="134" spans="2:26" x14ac:dyDescent="0.25">
      <c r="B134" s="79"/>
      <c r="D134" s="48"/>
      <c r="E134" s="79"/>
      <c r="F134" s="79"/>
      <c r="G134" s="164"/>
      <c r="H134" s="86"/>
      <c r="I134" s="88"/>
      <c r="J134" s="88"/>
      <c r="K134" s="88"/>
      <c r="L134" s="84"/>
      <c r="M134" s="88"/>
      <c r="N134" s="88"/>
      <c r="O134" s="88"/>
      <c r="P134" s="84"/>
      <c r="Q134" s="88"/>
      <c r="R134" s="88"/>
      <c r="S134" s="88"/>
      <c r="T134" s="84"/>
      <c r="U134" s="88"/>
      <c r="V134" s="88"/>
      <c r="W134" s="88"/>
      <c r="X134" s="84"/>
      <c r="Y134" s="170">
        <f>Y133-Y132</f>
        <v>-0.35714285714285676</v>
      </c>
      <c r="Z134" s="170">
        <f>Z133-Z132</f>
        <v>-7.1428571428571388</v>
      </c>
    </row>
    <row r="135" spans="2:26" x14ac:dyDescent="0.25">
      <c r="B135" s="79">
        <v>3</v>
      </c>
      <c r="C135" s="173" t="s">
        <v>72</v>
      </c>
      <c r="D135" s="98" t="s">
        <v>101</v>
      </c>
      <c r="E135" s="100">
        <v>6</v>
      </c>
      <c r="F135" s="174">
        <v>11</v>
      </c>
      <c r="G135" s="80">
        <f t="shared" si="0"/>
        <v>11</v>
      </c>
      <c r="H135" s="173" t="s">
        <v>39</v>
      </c>
      <c r="I135" s="135"/>
      <c r="J135" s="135"/>
      <c r="K135" s="135">
        <v>2</v>
      </c>
      <c r="L135" s="129">
        <f t="shared" ref="L135" si="145">SUM(I135:K135)*100/G135</f>
        <v>18.181818181818183</v>
      </c>
      <c r="M135" s="135">
        <v>1</v>
      </c>
      <c r="N135" s="135"/>
      <c r="O135" s="135">
        <v>3</v>
      </c>
      <c r="P135" s="129">
        <f t="shared" ref="P135" si="146">SUM(M135:O135)*100/G135</f>
        <v>36.363636363636367</v>
      </c>
      <c r="Q135" s="135">
        <v>1</v>
      </c>
      <c r="R135" s="135"/>
      <c r="S135" s="135">
        <v>2</v>
      </c>
      <c r="T135" s="129">
        <f t="shared" ref="T135" si="147">SUM(Q135:S135)*100/G135</f>
        <v>27.272727272727273</v>
      </c>
      <c r="U135" s="135">
        <v>2</v>
      </c>
      <c r="V135" s="135"/>
      <c r="W135" s="135"/>
      <c r="X135" s="129">
        <f t="shared" ref="X135" si="148">SUM(U135:W135)*100/G135</f>
        <v>18.181818181818183</v>
      </c>
      <c r="Y135" s="166">
        <f t="shared" ref="Y135" si="149">((1*I135)+(2*J135)+(3*K135)+(4*M135)+(5*N135)+(6*O135)+(7*Q135)+(8*R135)+(9*S135)+(10*U135)+(11*V135)+(12*W135))/G135</f>
        <v>6.6363636363636367</v>
      </c>
      <c r="Z135" s="167">
        <f t="shared" ref="Z135" si="150">T135+X135</f>
        <v>45.454545454545453</v>
      </c>
    </row>
    <row r="136" spans="2:26" x14ac:dyDescent="0.25">
      <c r="B136" s="79"/>
      <c r="C136" s="86" t="s">
        <v>72</v>
      </c>
      <c r="D136" s="48" t="s">
        <v>19</v>
      </c>
      <c r="E136" s="79">
        <v>7</v>
      </c>
      <c r="F136" s="79">
        <v>10</v>
      </c>
      <c r="G136" s="80">
        <f t="shared" si="0"/>
        <v>10</v>
      </c>
      <c r="H136" s="86" t="s">
        <v>39</v>
      </c>
      <c r="I136" s="88"/>
      <c r="J136" s="88">
        <v>2</v>
      </c>
      <c r="K136" s="88"/>
      <c r="L136" s="84">
        <f t="shared" si="1"/>
        <v>20</v>
      </c>
      <c r="M136" s="88">
        <v>1</v>
      </c>
      <c r="N136" s="88">
        <v>1</v>
      </c>
      <c r="O136" s="88">
        <v>3</v>
      </c>
      <c r="P136" s="84">
        <f t="shared" si="2"/>
        <v>50</v>
      </c>
      <c r="Q136" s="88">
        <v>3</v>
      </c>
      <c r="R136" s="88"/>
      <c r="S136" s="88"/>
      <c r="T136" s="84">
        <f t="shared" si="3"/>
        <v>30</v>
      </c>
      <c r="U136" s="88"/>
      <c r="V136" s="88"/>
      <c r="W136" s="88"/>
      <c r="X136" s="84">
        <f t="shared" si="4"/>
        <v>0</v>
      </c>
      <c r="Y136" s="84">
        <f t="shared" si="5"/>
        <v>5.2</v>
      </c>
      <c r="Z136" s="85">
        <f t="shared" si="6"/>
        <v>30</v>
      </c>
    </row>
    <row r="137" spans="2:26" x14ac:dyDescent="0.25">
      <c r="B137" s="79"/>
      <c r="C137" s="86" t="s">
        <v>72</v>
      </c>
      <c r="D137" s="48" t="s">
        <v>145</v>
      </c>
      <c r="E137" s="79">
        <v>8</v>
      </c>
      <c r="F137" s="79">
        <v>10</v>
      </c>
      <c r="G137" s="80">
        <f t="shared" si="0"/>
        <v>10</v>
      </c>
      <c r="H137" s="240" t="s">
        <v>39</v>
      </c>
      <c r="I137" s="88"/>
      <c r="J137" s="88"/>
      <c r="K137" s="88">
        <v>1</v>
      </c>
      <c r="L137" s="84">
        <f t="shared" si="1"/>
        <v>10</v>
      </c>
      <c r="M137" s="88">
        <v>3</v>
      </c>
      <c r="N137" s="88">
        <v>1</v>
      </c>
      <c r="O137" s="88">
        <v>1</v>
      </c>
      <c r="P137" s="84">
        <f t="shared" si="2"/>
        <v>50</v>
      </c>
      <c r="Q137" s="88">
        <v>1</v>
      </c>
      <c r="R137" s="88">
        <v>3</v>
      </c>
      <c r="S137" s="88"/>
      <c r="T137" s="84">
        <f t="shared" si="3"/>
        <v>40</v>
      </c>
      <c r="U137" s="88"/>
      <c r="V137" s="88"/>
      <c r="W137" s="88"/>
      <c r="X137" s="84">
        <f t="shared" si="4"/>
        <v>0</v>
      </c>
      <c r="Y137" s="84">
        <f t="shared" si="5"/>
        <v>5.7</v>
      </c>
      <c r="Z137" s="85">
        <f t="shared" si="6"/>
        <v>40</v>
      </c>
    </row>
    <row r="138" spans="2:26" x14ac:dyDescent="0.25">
      <c r="B138" s="79"/>
      <c r="C138" s="86"/>
      <c r="D138" s="48"/>
      <c r="E138" s="79"/>
      <c r="F138" s="79"/>
      <c r="G138" s="164"/>
      <c r="H138" s="86"/>
      <c r="I138" s="88"/>
      <c r="J138" s="88"/>
      <c r="K138" s="88"/>
      <c r="L138" s="84"/>
      <c r="M138" s="88"/>
      <c r="N138" s="88"/>
      <c r="O138" s="88"/>
      <c r="P138" s="84"/>
      <c r="Q138" s="88"/>
      <c r="R138" s="88"/>
      <c r="S138" s="88"/>
      <c r="T138" s="84"/>
      <c r="U138" s="88"/>
      <c r="V138" s="88"/>
      <c r="W138" s="88"/>
      <c r="X138" s="84"/>
      <c r="Y138" s="170">
        <f>Y137-Y136</f>
        <v>0.5</v>
      </c>
      <c r="Z138" s="170">
        <f>Z137-Z136</f>
        <v>10</v>
      </c>
    </row>
    <row r="139" spans="2:26" x14ac:dyDescent="0.25">
      <c r="B139" s="79">
        <v>4</v>
      </c>
      <c r="C139" s="173" t="s">
        <v>72</v>
      </c>
      <c r="D139" s="98" t="s">
        <v>101</v>
      </c>
      <c r="E139" s="100">
        <v>7</v>
      </c>
      <c r="F139" s="137">
        <v>11</v>
      </c>
      <c r="G139" s="80">
        <f t="shared" si="0"/>
        <v>11</v>
      </c>
      <c r="H139" s="173" t="s">
        <v>39</v>
      </c>
      <c r="I139" s="135"/>
      <c r="J139" s="135"/>
      <c r="K139" s="135"/>
      <c r="L139" s="129">
        <f t="shared" ref="L139" si="151">SUM(I139:K139)*100/G139</f>
        <v>0</v>
      </c>
      <c r="M139" s="135"/>
      <c r="N139" s="135"/>
      <c r="O139" s="135">
        <v>2</v>
      </c>
      <c r="P139" s="129">
        <f t="shared" ref="P139" si="152">SUM(M139:O139)*100/G139</f>
        <v>18.181818181818183</v>
      </c>
      <c r="Q139" s="135">
        <v>3</v>
      </c>
      <c r="R139" s="135">
        <v>1</v>
      </c>
      <c r="S139" s="135">
        <v>2</v>
      </c>
      <c r="T139" s="129">
        <f t="shared" ref="T139" si="153">SUM(Q139:S139)*100/G139</f>
        <v>54.545454545454547</v>
      </c>
      <c r="U139" s="135">
        <v>3</v>
      </c>
      <c r="V139" s="135"/>
      <c r="W139" s="135"/>
      <c r="X139" s="129">
        <f t="shared" ref="X139" si="154">SUM(U139:W139)*100/G139</f>
        <v>27.272727272727273</v>
      </c>
      <c r="Y139" s="166">
        <f t="shared" ref="Y139" si="155">((1*I139)+(2*J139)+(3*K139)+(4*M139)+(5*N139)+(6*O139)+(7*Q139)+(8*R139)+(9*S139)+(10*U139)+(11*V139)+(12*W139))/G139</f>
        <v>8.0909090909090917</v>
      </c>
      <c r="Z139" s="167">
        <f t="shared" ref="Z139" si="156">T139+X139</f>
        <v>81.818181818181813</v>
      </c>
    </row>
    <row r="140" spans="2:26" x14ac:dyDescent="0.25">
      <c r="B140" s="79"/>
      <c r="C140" s="86" t="s">
        <v>72</v>
      </c>
      <c r="D140" s="48" t="s">
        <v>19</v>
      </c>
      <c r="E140" s="79">
        <v>8</v>
      </c>
      <c r="F140" s="90">
        <v>12</v>
      </c>
      <c r="G140" s="80">
        <f t="shared" si="0"/>
        <v>12</v>
      </c>
      <c r="H140" s="86" t="s">
        <v>39</v>
      </c>
      <c r="I140" s="88"/>
      <c r="J140" s="88"/>
      <c r="K140" s="88"/>
      <c r="L140" s="84">
        <f t="shared" si="1"/>
        <v>0</v>
      </c>
      <c r="M140" s="88">
        <v>1</v>
      </c>
      <c r="N140" s="88">
        <v>1</v>
      </c>
      <c r="O140" s="88">
        <v>3</v>
      </c>
      <c r="P140" s="84">
        <f t="shared" si="2"/>
        <v>41.666666666666664</v>
      </c>
      <c r="Q140" s="88">
        <v>2</v>
      </c>
      <c r="R140" s="88">
        <v>2</v>
      </c>
      <c r="S140" s="88">
        <v>3</v>
      </c>
      <c r="T140" s="84">
        <f t="shared" si="3"/>
        <v>58.333333333333336</v>
      </c>
      <c r="U140" s="88"/>
      <c r="V140" s="88"/>
      <c r="W140" s="88"/>
      <c r="X140" s="84">
        <f t="shared" si="4"/>
        <v>0</v>
      </c>
      <c r="Y140" s="84">
        <f t="shared" si="5"/>
        <v>7</v>
      </c>
      <c r="Z140" s="85">
        <f t="shared" si="6"/>
        <v>58.333333333333336</v>
      </c>
    </row>
    <row r="141" spans="2:26" x14ac:dyDescent="0.25">
      <c r="B141" s="79"/>
      <c r="C141" s="86" t="s">
        <v>72</v>
      </c>
      <c r="D141" s="48" t="s">
        <v>145</v>
      </c>
      <c r="E141" s="79">
        <v>9</v>
      </c>
      <c r="F141" s="90">
        <v>12</v>
      </c>
      <c r="G141" s="80">
        <f t="shared" si="0"/>
        <v>12</v>
      </c>
      <c r="H141" s="240" t="s">
        <v>39</v>
      </c>
      <c r="I141" s="88"/>
      <c r="J141" s="88"/>
      <c r="K141" s="88"/>
      <c r="L141" s="84">
        <f t="shared" si="1"/>
        <v>0</v>
      </c>
      <c r="M141" s="88"/>
      <c r="N141" s="88">
        <v>1</v>
      </c>
      <c r="O141" s="88">
        <v>1</v>
      </c>
      <c r="P141" s="84">
        <f t="shared" si="2"/>
        <v>16.666666666666668</v>
      </c>
      <c r="Q141" s="88">
        <v>2</v>
      </c>
      <c r="R141" s="88">
        <v>4</v>
      </c>
      <c r="S141" s="88">
        <v>1</v>
      </c>
      <c r="T141" s="84">
        <f t="shared" si="3"/>
        <v>58.333333333333336</v>
      </c>
      <c r="U141" s="88">
        <v>3</v>
      </c>
      <c r="V141" s="88"/>
      <c r="W141" s="88"/>
      <c r="X141" s="84">
        <f t="shared" si="4"/>
        <v>25</v>
      </c>
      <c r="Y141" s="84">
        <f t="shared" si="5"/>
        <v>8</v>
      </c>
      <c r="Z141" s="85">
        <f t="shared" si="6"/>
        <v>83.333333333333343</v>
      </c>
    </row>
    <row r="142" spans="2:26" x14ac:dyDescent="0.25">
      <c r="B142" s="79"/>
      <c r="C142" s="86"/>
      <c r="D142" s="48"/>
      <c r="E142" s="79"/>
      <c r="F142" s="90"/>
      <c r="G142" s="164"/>
      <c r="H142" s="86"/>
      <c r="I142" s="88"/>
      <c r="J142" s="88"/>
      <c r="K142" s="88"/>
      <c r="L142" s="84"/>
      <c r="M142" s="88"/>
      <c r="N142" s="88"/>
      <c r="O142" s="88"/>
      <c r="P142" s="84"/>
      <c r="Q142" s="88"/>
      <c r="R142" s="88"/>
      <c r="S142" s="88"/>
      <c r="T142" s="84"/>
      <c r="U142" s="88"/>
      <c r="V142" s="88"/>
      <c r="W142" s="88"/>
      <c r="X142" s="84"/>
      <c r="Y142" s="170">
        <f>Y141-Y140</f>
        <v>1</v>
      </c>
      <c r="Z142" s="170">
        <f>Z141-Z140</f>
        <v>25.000000000000007</v>
      </c>
    </row>
    <row r="143" spans="2:26" x14ac:dyDescent="0.25">
      <c r="B143" s="79">
        <v>5</v>
      </c>
      <c r="C143" s="173" t="s">
        <v>72</v>
      </c>
      <c r="D143" s="98" t="s">
        <v>101</v>
      </c>
      <c r="E143" s="100">
        <v>8</v>
      </c>
      <c r="F143" s="175">
        <v>11</v>
      </c>
      <c r="G143" s="80">
        <f t="shared" si="0"/>
        <v>11</v>
      </c>
      <c r="H143" s="173" t="s">
        <v>39</v>
      </c>
      <c r="I143" s="135"/>
      <c r="J143" s="135"/>
      <c r="K143" s="135"/>
      <c r="L143" s="129">
        <f t="shared" ref="L143" si="157">SUM(I143:K143)*100/G143</f>
        <v>0</v>
      </c>
      <c r="M143" s="135">
        <v>1</v>
      </c>
      <c r="N143" s="135">
        <v>1</v>
      </c>
      <c r="O143" s="135">
        <v>1</v>
      </c>
      <c r="P143" s="129">
        <f t="shared" ref="P143" si="158">SUM(M143:O143)*100/G143</f>
        <v>27.272727272727273</v>
      </c>
      <c r="Q143" s="135"/>
      <c r="R143" s="135">
        <v>4</v>
      </c>
      <c r="S143" s="135">
        <v>1</v>
      </c>
      <c r="T143" s="129">
        <f t="shared" ref="T143" si="159">SUM(Q143:S143)*100/G143</f>
        <v>45.454545454545453</v>
      </c>
      <c r="U143" s="135">
        <v>3</v>
      </c>
      <c r="V143" s="135"/>
      <c r="W143" s="135"/>
      <c r="X143" s="129">
        <f t="shared" ref="X143" si="160">SUM(U143:W143)*100/G143</f>
        <v>27.272727272727273</v>
      </c>
      <c r="Y143" s="166">
        <f t="shared" ref="Y143" si="161">((1*I143)+(2*J143)+(3*K143)+(4*M143)+(5*N143)+(6*O143)+(7*Q143)+(8*R143)+(9*S143)+(10*U143)+(11*V143)+(12*W143))/G143</f>
        <v>7.8181818181818183</v>
      </c>
      <c r="Z143" s="167">
        <f t="shared" ref="Z143" si="162">T143+X143</f>
        <v>72.72727272727272</v>
      </c>
    </row>
    <row r="144" spans="2:26" x14ac:dyDescent="0.25">
      <c r="B144" s="79"/>
      <c r="C144" s="86" t="s">
        <v>72</v>
      </c>
      <c r="D144" s="48" t="s">
        <v>19</v>
      </c>
      <c r="E144" s="79">
        <v>9</v>
      </c>
      <c r="F144" s="79">
        <v>11</v>
      </c>
      <c r="G144" s="80">
        <f t="shared" si="0"/>
        <v>11</v>
      </c>
      <c r="H144" s="86" t="s">
        <v>39</v>
      </c>
      <c r="I144" s="88"/>
      <c r="J144" s="88"/>
      <c r="K144" s="88"/>
      <c r="L144" s="84">
        <f t="shared" si="1"/>
        <v>0</v>
      </c>
      <c r="M144" s="88">
        <v>2</v>
      </c>
      <c r="N144" s="88"/>
      <c r="O144" s="88">
        <v>2</v>
      </c>
      <c r="P144" s="84">
        <f t="shared" si="2"/>
        <v>36.363636363636367</v>
      </c>
      <c r="Q144" s="88">
        <v>2</v>
      </c>
      <c r="R144" s="88">
        <v>2</v>
      </c>
      <c r="S144" s="88">
        <v>2</v>
      </c>
      <c r="T144" s="84">
        <f t="shared" si="3"/>
        <v>54.545454545454547</v>
      </c>
      <c r="U144" s="88"/>
      <c r="V144" s="88">
        <v>1</v>
      </c>
      <c r="W144" s="88"/>
      <c r="X144" s="84">
        <f t="shared" si="4"/>
        <v>9.0909090909090917</v>
      </c>
      <c r="Y144" s="84">
        <f t="shared" si="5"/>
        <v>7.1818181818181817</v>
      </c>
      <c r="Z144" s="85">
        <f t="shared" si="6"/>
        <v>63.63636363636364</v>
      </c>
    </row>
    <row r="145" spans="2:26" x14ac:dyDescent="0.25">
      <c r="B145" s="79"/>
      <c r="C145" s="86" t="s">
        <v>72</v>
      </c>
      <c r="D145" s="48" t="s">
        <v>145</v>
      </c>
      <c r="E145" s="79">
        <v>10</v>
      </c>
      <c r="F145" s="79">
        <v>10</v>
      </c>
      <c r="G145" s="80">
        <f t="shared" si="0"/>
        <v>10</v>
      </c>
      <c r="H145" s="86" t="s">
        <v>39</v>
      </c>
      <c r="I145" s="88"/>
      <c r="J145" s="88"/>
      <c r="K145" s="88">
        <v>1</v>
      </c>
      <c r="L145" s="84">
        <f t="shared" si="1"/>
        <v>10</v>
      </c>
      <c r="M145" s="88">
        <v>1</v>
      </c>
      <c r="N145" s="88">
        <v>1</v>
      </c>
      <c r="O145" s="88"/>
      <c r="P145" s="84">
        <f t="shared" si="2"/>
        <v>20</v>
      </c>
      <c r="Q145" s="88">
        <v>2</v>
      </c>
      <c r="R145" s="88">
        <v>2</v>
      </c>
      <c r="S145" s="88"/>
      <c r="T145" s="84">
        <f t="shared" si="3"/>
        <v>40</v>
      </c>
      <c r="U145" s="88">
        <v>3</v>
      </c>
      <c r="V145" s="88"/>
      <c r="W145" s="88"/>
      <c r="X145" s="84">
        <f t="shared" si="4"/>
        <v>30</v>
      </c>
      <c r="Y145" s="84">
        <f t="shared" si="5"/>
        <v>7.2</v>
      </c>
      <c r="Z145" s="85">
        <f t="shared" si="6"/>
        <v>70</v>
      </c>
    </row>
    <row r="146" spans="2:26" x14ac:dyDescent="0.25">
      <c r="B146" s="79"/>
      <c r="C146" s="86"/>
      <c r="D146" s="48"/>
      <c r="E146" s="79"/>
      <c r="F146" s="79"/>
      <c r="G146" s="164"/>
      <c r="H146" s="86"/>
      <c r="I146" s="88"/>
      <c r="J146" s="88"/>
      <c r="K146" s="88"/>
      <c r="L146" s="84"/>
      <c r="M146" s="88"/>
      <c r="N146" s="88"/>
      <c r="O146" s="88"/>
      <c r="P146" s="84"/>
      <c r="Q146" s="88"/>
      <c r="R146" s="88"/>
      <c r="S146" s="88"/>
      <c r="T146" s="84"/>
      <c r="U146" s="88"/>
      <c r="V146" s="88"/>
      <c r="W146" s="88"/>
      <c r="X146" s="84"/>
      <c r="Y146" s="170">
        <f>Y145-Y144</f>
        <v>1.8181818181818521E-2</v>
      </c>
      <c r="Z146" s="170">
        <f>Z145-Z144</f>
        <v>6.3636363636363598</v>
      </c>
    </row>
    <row r="147" spans="2:26" x14ac:dyDescent="0.25">
      <c r="B147" s="79">
        <v>6</v>
      </c>
      <c r="C147" s="173" t="s">
        <v>72</v>
      </c>
      <c r="D147" s="98" t="s">
        <v>101</v>
      </c>
      <c r="E147" s="100">
        <v>9</v>
      </c>
      <c r="F147" s="100">
        <v>13</v>
      </c>
      <c r="G147" s="80">
        <f t="shared" si="0"/>
        <v>13</v>
      </c>
      <c r="H147" s="173" t="s">
        <v>39</v>
      </c>
      <c r="I147" s="135">
        <v>3</v>
      </c>
      <c r="J147" s="135"/>
      <c r="K147" s="135">
        <v>2</v>
      </c>
      <c r="L147" s="129">
        <f t="shared" ref="L147" si="163">SUM(I147:K147)*100/G147</f>
        <v>38.46153846153846</v>
      </c>
      <c r="M147" s="135">
        <v>1</v>
      </c>
      <c r="N147" s="135">
        <v>2</v>
      </c>
      <c r="O147" s="135">
        <v>1</v>
      </c>
      <c r="P147" s="129">
        <f t="shared" ref="P147" si="164">SUM(M147:O147)*100/G147</f>
        <v>30.76923076923077</v>
      </c>
      <c r="Q147" s="135"/>
      <c r="R147" s="135">
        <v>3</v>
      </c>
      <c r="S147" s="135">
        <v>1</v>
      </c>
      <c r="T147" s="129">
        <f t="shared" ref="T147" si="165">SUM(Q147:S147)*100/G147</f>
        <v>30.76923076923077</v>
      </c>
      <c r="U147" s="135"/>
      <c r="V147" s="135"/>
      <c r="W147" s="135"/>
      <c r="X147" s="129">
        <f t="shared" ref="X147" si="166">SUM(U147:W147)*100/G147</f>
        <v>0</v>
      </c>
      <c r="Y147" s="166">
        <f t="shared" ref="Y147" si="167">((1*I147)+(2*J147)+(3*K147)+(4*M147)+(5*N147)+(6*O147)+(7*Q147)+(8*R147)+(9*S147)+(10*U147)+(11*V147)+(12*W147))/G147</f>
        <v>4.7692307692307692</v>
      </c>
      <c r="Z147" s="167">
        <f t="shared" ref="Z147" si="168">T147+X147</f>
        <v>30.76923076923077</v>
      </c>
    </row>
    <row r="148" spans="2:26" x14ac:dyDescent="0.25">
      <c r="B148" s="79"/>
      <c r="C148" s="86" t="s">
        <v>72</v>
      </c>
      <c r="D148" s="48" t="s">
        <v>19</v>
      </c>
      <c r="E148" s="79">
        <v>10</v>
      </c>
      <c r="F148" s="79">
        <v>8</v>
      </c>
      <c r="G148" s="80">
        <f t="shared" si="0"/>
        <v>8</v>
      </c>
      <c r="H148" s="86" t="s">
        <v>39</v>
      </c>
      <c r="I148" s="88"/>
      <c r="J148" s="88">
        <v>2</v>
      </c>
      <c r="K148" s="88"/>
      <c r="L148" s="84">
        <f t="shared" si="1"/>
        <v>25</v>
      </c>
      <c r="M148" s="88">
        <v>4</v>
      </c>
      <c r="N148" s="88"/>
      <c r="O148" s="88"/>
      <c r="P148" s="84">
        <f t="shared" si="2"/>
        <v>50</v>
      </c>
      <c r="Q148" s="88">
        <v>2</v>
      </c>
      <c r="R148" s="88"/>
      <c r="S148" s="88"/>
      <c r="T148" s="84">
        <f t="shared" si="3"/>
        <v>25</v>
      </c>
      <c r="U148" s="88"/>
      <c r="V148" s="88"/>
      <c r="W148" s="88"/>
      <c r="X148" s="84">
        <f t="shared" si="4"/>
        <v>0</v>
      </c>
      <c r="Y148" s="84">
        <f t="shared" si="5"/>
        <v>4.25</v>
      </c>
      <c r="Z148" s="85">
        <f t="shared" si="6"/>
        <v>25</v>
      </c>
    </row>
    <row r="149" spans="2:26" x14ac:dyDescent="0.25">
      <c r="B149" s="79"/>
      <c r="C149" s="86" t="s">
        <v>72</v>
      </c>
      <c r="D149" s="48" t="s">
        <v>145</v>
      </c>
      <c r="E149" s="79">
        <v>11</v>
      </c>
      <c r="F149" s="79">
        <v>7</v>
      </c>
      <c r="G149" s="80">
        <f t="shared" si="0"/>
        <v>7</v>
      </c>
      <c r="H149" s="240" t="s">
        <v>39</v>
      </c>
      <c r="I149" s="88"/>
      <c r="J149" s="88">
        <v>1</v>
      </c>
      <c r="K149" s="88">
        <v>3</v>
      </c>
      <c r="L149" s="84">
        <f t="shared" si="1"/>
        <v>57.142857142857146</v>
      </c>
      <c r="M149" s="88"/>
      <c r="N149" s="88">
        <v>1</v>
      </c>
      <c r="O149" s="88"/>
      <c r="P149" s="84">
        <f t="shared" si="2"/>
        <v>14.285714285714286</v>
      </c>
      <c r="Q149" s="88">
        <v>2</v>
      </c>
      <c r="R149" s="88"/>
      <c r="S149" s="88"/>
      <c r="T149" s="84">
        <f t="shared" si="3"/>
        <v>28.571428571428573</v>
      </c>
      <c r="U149" s="88"/>
      <c r="V149" s="88"/>
      <c r="W149" s="88"/>
      <c r="X149" s="84">
        <f t="shared" si="4"/>
        <v>0</v>
      </c>
      <c r="Y149" s="84">
        <f t="shared" si="5"/>
        <v>4.2857142857142856</v>
      </c>
      <c r="Z149" s="85">
        <f t="shared" si="6"/>
        <v>28.571428571428573</v>
      </c>
    </row>
    <row r="150" spans="2:26" x14ac:dyDescent="0.25">
      <c r="B150" s="79"/>
      <c r="C150" s="86"/>
      <c r="D150" s="48"/>
      <c r="E150" s="79"/>
      <c r="F150" s="79"/>
      <c r="G150" s="164"/>
      <c r="H150" s="86"/>
      <c r="I150" s="88"/>
      <c r="J150" s="88"/>
      <c r="K150" s="88"/>
      <c r="L150" s="84"/>
      <c r="M150" s="88"/>
      <c r="N150" s="88"/>
      <c r="O150" s="88"/>
      <c r="P150" s="84"/>
      <c r="Q150" s="88"/>
      <c r="R150" s="88"/>
      <c r="S150" s="88"/>
      <c r="T150" s="84"/>
      <c r="U150" s="88"/>
      <c r="V150" s="88"/>
      <c r="W150" s="88"/>
      <c r="X150" s="84"/>
      <c r="Y150" s="170">
        <f>Y149-Y148</f>
        <v>3.5714285714285587E-2</v>
      </c>
      <c r="Z150" s="170">
        <f>Z149-Z148</f>
        <v>3.571428571428573</v>
      </c>
    </row>
    <row r="151" spans="2:26" x14ac:dyDescent="0.25">
      <c r="B151" s="79">
        <v>7</v>
      </c>
      <c r="C151" s="173" t="s">
        <v>72</v>
      </c>
      <c r="D151" s="98" t="s">
        <v>101</v>
      </c>
      <c r="E151" s="100">
        <v>10</v>
      </c>
      <c r="F151" s="100">
        <v>14</v>
      </c>
      <c r="G151" s="80">
        <f t="shared" si="0"/>
        <v>14</v>
      </c>
      <c r="H151" s="173" t="s">
        <v>39</v>
      </c>
      <c r="I151" s="135">
        <v>2</v>
      </c>
      <c r="J151" s="135"/>
      <c r="K151" s="135">
        <v>1</v>
      </c>
      <c r="L151" s="129">
        <f t="shared" ref="L151" si="169">SUM(I151:K151)*100/G151</f>
        <v>21.428571428571427</v>
      </c>
      <c r="M151" s="135">
        <v>2</v>
      </c>
      <c r="N151" s="135">
        <v>2</v>
      </c>
      <c r="O151" s="135">
        <v>1</v>
      </c>
      <c r="P151" s="129">
        <f t="shared" ref="P151" si="170">SUM(M151:O151)*100/G151</f>
        <v>35.714285714285715</v>
      </c>
      <c r="Q151" s="135">
        <v>3</v>
      </c>
      <c r="R151" s="135">
        <v>1</v>
      </c>
      <c r="S151" s="135">
        <v>1</v>
      </c>
      <c r="T151" s="129">
        <f t="shared" ref="T151" si="171">SUM(Q151:S151)*100/G151</f>
        <v>35.714285714285715</v>
      </c>
      <c r="U151" s="135">
        <v>1</v>
      </c>
      <c r="V151" s="135"/>
      <c r="W151" s="135"/>
      <c r="X151" s="129">
        <f t="shared" ref="X151" si="172">SUM(U151:W151)*100/G151</f>
        <v>7.1428571428571432</v>
      </c>
      <c r="Y151" s="166">
        <f t="shared" ref="Y151" si="173">((1*I151)+(2*J151)+(3*K151)+(4*M151)+(5*N151)+(6*O151)+(7*Q151)+(8*R151)+(9*S151)+(10*U151)+(11*V151)+(12*W151))/G151</f>
        <v>5.5</v>
      </c>
      <c r="Z151" s="167">
        <f t="shared" ref="Z151" si="174">T151+X151</f>
        <v>42.857142857142861</v>
      </c>
    </row>
    <row r="152" spans="2:26" x14ac:dyDescent="0.25">
      <c r="B152" s="79"/>
      <c r="C152" s="86" t="s">
        <v>72</v>
      </c>
      <c r="D152" s="48" t="s">
        <v>19</v>
      </c>
      <c r="E152" s="79">
        <v>11</v>
      </c>
      <c r="F152" s="79">
        <v>12</v>
      </c>
      <c r="G152" s="80">
        <f t="shared" si="0"/>
        <v>12</v>
      </c>
      <c r="H152" s="86" t="s">
        <v>39</v>
      </c>
      <c r="I152" s="88"/>
      <c r="J152" s="88"/>
      <c r="K152" s="88">
        <v>2</v>
      </c>
      <c r="L152" s="84">
        <f t="shared" si="1"/>
        <v>16.666666666666668</v>
      </c>
      <c r="M152" s="88">
        <v>2</v>
      </c>
      <c r="N152" s="88">
        <v>1</v>
      </c>
      <c r="O152" s="88">
        <v>1</v>
      </c>
      <c r="P152" s="84">
        <f t="shared" si="2"/>
        <v>33.333333333333336</v>
      </c>
      <c r="Q152" s="88">
        <v>1</v>
      </c>
      <c r="R152" s="88">
        <v>1</v>
      </c>
      <c r="S152" s="88">
        <v>2</v>
      </c>
      <c r="T152" s="84">
        <f t="shared" si="3"/>
        <v>33.333333333333336</v>
      </c>
      <c r="U152" s="88">
        <v>2</v>
      </c>
      <c r="V152" s="88"/>
      <c r="W152" s="88"/>
      <c r="X152" s="84">
        <f t="shared" si="4"/>
        <v>16.666666666666668</v>
      </c>
      <c r="Y152" s="84">
        <f t="shared" si="5"/>
        <v>6.5</v>
      </c>
      <c r="Z152" s="85">
        <f t="shared" si="6"/>
        <v>50</v>
      </c>
    </row>
    <row r="153" spans="2:26" x14ac:dyDescent="0.25">
      <c r="B153" s="79"/>
      <c r="D153" s="48"/>
      <c r="E153" s="79"/>
      <c r="F153" s="79"/>
      <c r="G153" s="164"/>
      <c r="H153" s="86"/>
      <c r="I153" s="88"/>
      <c r="J153" s="88"/>
      <c r="K153" s="88"/>
      <c r="L153" s="84"/>
      <c r="M153" s="88"/>
      <c r="N153" s="88"/>
      <c r="O153" s="88"/>
      <c r="P153" s="84"/>
      <c r="Q153" s="88"/>
      <c r="R153" s="88"/>
      <c r="S153" s="88"/>
      <c r="T153" s="84"/>
      <c r="U153" s="88"/>
      <c r="V153" s="88"/>
      <c r="W153" s="88"/>
      <c r="X153" s="84"/>
      <c r="Y153" s="170">
        <f>Y152-Y151</f>
        <v>1</v>
      </c>
      <c r="Z153" s="170">
        <f>Z152-Z151</f>
        <v>7.1428571428571388</v>
      </c>
    </row>
    <row r="154" spans="2:26" x14ac:dyDescent="0.25">
      <c r="B154" s="79">
        <v>8</v>
      </c>
      <c r="C154" s="173" t="s">
        <v>72</v>
      </c>
      <c r="D154" s="98" t="s">
        <v>101</v>
      </c>
      <c r="E154" s="100">
        <v>11</v>
      </c>
      <c r="F154" s="100">
        <v>13</v>
      </c>
      <c r="G154" s="80">
        <f t="shared" si="0"/>
        <v>13</v>
      </c>
      <c r="H154" s="173" t="s">
        <v>39</v>
      </c>
      <c r="I154" s="135"/>
      <c r="J154" s="135"/>
      <c r="K154" s="135">
        <v>1</v>
      </c>
      <c r="L154" s="129">
        <f t="shared" ref="L154" si="175">SUM(I154:K154)*100/G154</f>
        <v>7.6923076923076925</v>
      </c>
      <c r="M154" s="135"/>
      <c r="N154" s="135"/>
      <c r="O154" s="135">
        <v>4</v>
      </c>
      <c r="P154" s="129">
        <f t="shared" ref="P154" si="176">SUM(M154:O154)*100/G154</f>
        <v>30.76923076923077</v>
      </c>
      <c r="Q154" s="135">
        <v>1</v>
      </c>
      <c r="R154" s="135"/>
      <c r="S154" s="135">
        <v>3</v>
      </c>
      <c r="T154" s="129">
        <f t="shared" ref="T154" si="177">SUM(Q154:S154)*100/G154</f>
        <v>30.76923076923077</v>
      </c>
      <c r="U154" s="135">
        <v>2</v>
      </c>
      <c r="V154" s="135">
        <v>2</v>
      </c>
      <c r="W154" s="135"/>
      <c r="X154" s="129">
        <f t="shared" ref="X154" si="178">SUM(U154:W154)*100/G154</f>
        <v>30.76923076923077</v>
      </c>
      <c r="Y154" s="166">
        <f t="shared" ref="Y154" si="179">((1*I154)+(2*J154)+(3*K154)+(4*M154)+(5*N154)+(6*O154)+(7*Q154)+(8*R154)+(9*S154)+(10*U154)+(11*V154)+(12*W154))/G154</f>
        <v>7.9230769230769234</v>
      </c>
      <c r="Z154" s="167">
        <f t="shared" ref="Z154" si="180">T154+X154</f>
        <v>61.53846153846154</v>
      </c>
    </row>
    <row r="155" spans="2:26" x14ac:dyDescent="0.25">
      <c r="B155" s="79"/>
      <c r="D155" s="48"/>
      <c r="E155" s="79"/>
      <c r="F155" s="79"/>
      <c r="G155" s="164"/>
      <c r="H155" s="86"/>
      <c r="I155" s="88"/>
      <c r="J155" s="88"/>
      <c r="K155" s="88"/>
      <c r="L155" s="81"/>
      <c r="M155" s="88"/>
      <c r="N155" s="88"/>
      <c r="O155" s="88"/>
      <c r="P155" s="81"/>
      <c r="Q155" s="88"/>
      <c r="R155" s="88"/>
      <c r="S155" s="88"/>
      <c r="T155" s="81"/>
      <c r="U155" s="88"/>
      <c r="V155" s="88"/>
      <c r="W155" s="88"/>
      <c r="X155" s="81"/>
      <c r="Y155" s="84"/>
      <c r="Z155" s="85"/>
    </row>
    <row r="156" spans="2:26" x14ac:dyDescent="0.25">
      <c r="B156" s="79"/>
      <c r="C156" s="86"/>
      <c r="D156" s="98" t="s">
        <v>101</v>
      </c>
      <c r="E156" s="79"/>
      <c r="F156" s="79"/>
      <c r="G156" s="164"/>
      <c r="H156" s="173" t="s">
        <v>39</v>
      </c>
      <c r="I156" s="88"/>
      <c r="J156" s="88"/>
      <c r="K156" s="88"/>
      <c r="L156" s="81"/>
      <c r="M156" s="88"/>
      <c r="N156" s="88"/>
      <c r="O156" s="88"/>
      <c r="P156" s="81"/>
      <c r="Q156" s="88"/>
      <c r="R156" s="88"/>
      <c r="S156" s="88"/>
      <c r="T156" s="81"/>
      <c r="U156" s="88"/>
      <c r="V156" s="88"/>
      <c r="W156" s="88"/>
      <c r="X156" s="81"/>
      <c r="Y156" s="166">
        <f>AVERAGE(Y154,Y151,Y147,Y143,Y139,Y135,Y131)</f>
        <v>7.0577755577755577</v>
      </c>
      <c r="Z156" s="166">
        <f>AVERAGE(Z154,Z151,Z147,Z143,Z139,Z135,Z131)</f>
        <v>59.30926216640502</v>
      </c>
    </row>
    <row r="157" spans="2:26" x14ac:dyDescent="0.25">
      <c r="B157" s="79"/>
      <c r="C157" s="86"/>
      <c r="D157" s="48" t="s">
        <v>19</v>
      </c>
      <c r="E157" s="79"/>
      <c r="F157" s="79"/>
      <c r="G157" s="164"/>
      <c r="H157" s="86" t="s">
        <v>39</v>
      </c>
      <c r="I157" s="88"/>
      <c r="J157" s="88"/>
      <c r="K157" s="88"/>
      <c r="L157" s="81"/>
      <c r="M157" s="88"/>
      <c r="N157" s="88"/>
      <c r="O157" s="88"/>
      <c r="P157" s="81"/>
      <c r="Q157" s="88"/>
      <c r="R157" s="88"/>
      <c r="S157" s="88"/>
      <c r="T157" s="81"/>
      <c r="U157" s="88"/>
      <c r="V157" s="88"/>
      <c r="W157" s="88"/>
      <c r="X157" s="81"/>
      <c r="Y157" s="84">
        <f>AVERAGE(Y152,Y148,Y144,Y140,Y136,Y132,Y127)</f>
        <v>6.4732129215322489</v>
      </c>
      <c r="Z157" s="84">
        <f>AVERAGE(Z152,Z148,Z144,Z140,Z136,Z132,Z128)</f>
        <v>50.791589363017934</v>
      </c>
    </row>
    <row r="158" spans="2:26" x14ac:dyDescent="0.25">
      <c r="B158" s="79"/>
      <c r="C158" s="86"/>
      <c r="D158" s="48" t="s">
        <v>145</v>
      </c>
      <c r="E158" s="79"/>
      <c r="F158" s="79"/>
      <c r="G158" s="164"/>
      <c r="H158" s="86" t="s">
        <v>39</v>
      </c>
      <c r="I158" s="88"/>
      <c r="J158" s="88"/>
      <c r="K158" s="88"/>
      <c r="L158" s="81"/>
      <c r="M158" s="88"/>
      <c r="N158" s="88"/>
      <c r="O158" s="88"/>
      <c r="P158" s="81"/>
      <c r="Q158" s="88"/>
      <c r="R158" s="88"/>
      <c r="S158" s="88"/>
      <c r="T158" s="81"/>
      <c r="U158" s="88"/>
      <c r="V158" s="88"/>
      <c r="W158" s="88"/>
      <c r="X158" s="81"/>
      <c r="Y158" s="84">
        <f>AVERAGE(Y149,Y145,Y141,Y137,Y133,Y129,Y127)</f>
        <v>6.7258103241296512</v>
      </c>
      <c r="Z158" s="84">
        <f>AVERAGE(Z149,Z145,Z141,Z137,Z133,Z129,Z127)</f>
        <v>60.812324929972</v>
      </c>
    </row>
    <row r="159" spans="2:26" x14ac:dyDescent="0.25">
      <c r="B159" s="79"/>
      <c r="C159" s="86"/>
      <c r="D159" s="48"/>
      <c r="E159" s="79"/>
      <c r="F159" s="79"/>
      <c r="G159" s="164"/>
      <c r="H159" s="86"/>
      <c r="I159" s="88"/>
      <c r="J159" s="88"/>
      <c r="K159" s="88"/>
      <c r="L159" s="81"/>
      <c r="M159" s="88"/>
      <c r="N159" s="88"/>
      <c r="O159" s="88"/>
      <c r="P159" s="81"/>
      <c r="Q159" s="88"/>
      <c r="R159" s="88"/>
      <c r="S159" s="88"/>
      <c r="T159" s="81"/>
      <c r="U159" s="88"/>
      <c r="V159" s="88"/>
      <c r="W159" s="88"/>
      <c r="X159" s="81"/>
      <c r="Y159" s="170">
        <f>Y158-Y157</f>
        <v>0.25259740259740227</v>
      </c>
      <c r="Z159" s="170">
        <f>Z158-Z157</f>
        <v>10.020735566954066</v>
      </c>
    </row>
    <row r="160" spans="2:26" x14ac:dyDescent="0.25">
      <c r="B160" s="79"/>
      <c r="C160" s="86" t="s">
        <v>74</v>
      </c>
      <c r="D160" s="48" t="s">
        <v>145</v>
      </c>
      <c r="E160" s="79">
        <v>2</v>
      </c>
      <c r="F160" s="79">
        <v>17</v>
      </c>
      <c r="G160" s="80">
        <f t="shared" si="0"/>
        <v>17</v>
      </c>
      <c r="H160" s="86" t="s">
        <v>40</v>
      </c>
      <c r="I160" s="88"/>
      <c r="J160" s="88"/>
      <c r="K160" s="88"/>
      <c r="L160" s="81">
        <f t="shared" si="1"/>
        <v>0</v>
      </c>
      <c r="M160" s="88"/>
      <c r="N160" s="88"/>
      <c r="O160" s="88"/>
      <c r="P160" s="81">
        <f t="shared" si="2"/>
        <v>0</v>
      </c>
      <c r="Q160" s="88">
        <v>2</v>
      </c>
      <c r="R160" s="88">
        <v>8</v>
      </c>
      <c r="S160" s="88">
        <v>4</v>
      </c>
      <c r="T160" s="81">
        <f t="shared" si="3"/>
        <v>82.352941176470594</v>
      </c>
      <c r="U160" s="88">
        <v>3</v>
      </c>
      <c r="V160" s="88"/>
      <c r="W160" s="88"/>
      <c r="X160" s="81">
        <f t="shared" si="4"/>
        <v>17.647058823529413</v>
      </c>
      <c r="Y160" s="84">
        <f t="shared" si="5"/>
        <v>8.4705882352941178</v>
      </c>
      <c r="Z160" s="85">
        <f t="shared" si="6"/>
        <v>100</v>
      </c>
    </row>
    <row r="161" spans="2:26" x14ac:dyDescent="0.25">
      <c r="B161" s="79">
        <v>1</v>
      </c>
      <c r="C161" s="86" t="s">
        <v>74</v>
      </c>
      <c r="D161" s="48" t="s">
        <v>19</v>
      </c>
      <c r="E161" s="79">
        <v>2</v>
      </c>
      <c r="F161" s="79">
        <v>22</v>
      </c>
      <c r="G161" s="80">
        <f t="shared" si="0"/>
        <v>22</v>
      </c>
      <c r="H161" s="86" t="s">
        <v>40</v>
      </c>
      <c r="I161" s="13"/>
      <c r="J161" s="13"/>
      <c r="K161" s="88">
        <v>1</v>
      </c>
      <c r="L161" s="81">
        <f t="shared" si="1"/>
        <v>4.5454545454545459</v>
      </c>
      <c r="M161" s="88">
        <v>1</v>
      </c>
      <c r="N161" s="88">
        <v>3</v>
      </c>
      <c r="O161" s="88"/>
      <c r="P161" s="81">
        <f t="shared" si="2"/>
        <v>18.181818181818183</v>
      </c>
      <c r="Q161" s="88">
        <v>4</v>
      </c>
      <c r="R161" s="88">
        <v>1</v>
      </c>
      <c r="S161" s="88">
        <v>6</v>
      </c>
      <c r="T161" s="81">
        <f t="shared" si="3"/>
        <v>50</v>
      </c>
      <c r="U161" s="88">
        <v>2</v>
      </c>
      <c r="V161" s="88">
        <v>4</v>
      </c>
      <c r="W161" s="13"/>
      <c r="X161" s="81">
        <f t="shared" si="4"/>
        <v>27.272727272727273</v>
      </c>
      <c r="Y161" s="84">
        <f t="shared" si="5"/>
        <v>8</v>
      </c>
      <c r="Z161" s="85">
        <f t="shared" si="6"/>
        <v>77.27272727272728</v>
      </c>
    </row>
    <row r="162" spans="2:26" x14ac:dyDescent="0.25">
      <c r="B162" s="79"/>
      <c r="C162" s="86" t="s">
        <v>74</v>
      </c>
      <c r="D162" s="48" t="s">
        <v>145</v>
      </c>
      <c r="E162" s="79">
        <v>3</v>
      </c>
      <c r="F162" s="79">
        <v>21</v>
      </c>
      <c r="G162" s="80">
        <f t="shared" si="0"/>
        <v>21</v>
      </c>
      <c r="H162" s="86" t="s">
        <v>40</v>
      </c>
      <c r="I162" s="13"/>
      <c r="J162" s="13"/>
      <c r="K162" s="88">
        <v>1</v>
      </c>
      <c r="L162" s="81">
        <f t="shared" si="1"/>
        <v>4.7619047619047619</v>
      </c>
      <c r="M162" s="88">
        <v>1</v>
      </c>
      <c r="N162" s="88">
        <v>1</v>
      </c>
      <c r="O162" s="88">
        <v>1</v>
      </c>
      <c r="P162" s="81">
        <f t="shared" si="2"/>
        <v>14.285714285714286</v>
      </c>
      <c r="Q162" s="88">
        <v>3</v>
      </c>
      <c r="R162" s="88">
        <v>3</v>
      </c>
      <c r="S162" s="88">
        <v>5</v>
      </c>
      <c r="T162" s="81">
        <f t="shared" si="3"/>
        <v>52.38095238095238</v>
      </c>
      <c r="U162" s="88">
        <v>6</v>
      </c>
      <c r="V162" s="88"/>
      <c r="W162" s="13"/>
      <c r="X162" s="81">
        <f t="shared" si="4"/>
        <v>28.571428571428573</v>
      </c>
      <c r="Y162" s="84">
        <f t="shared" si="5"/>
        <v>8</v>
      </c>
      <c r="Z162" s="85">
        <f t="shared" si="6"/>
        <v>80.952380952380949</v>
      </c>
    </row>
    <row r="163" spans="2:26" x14ac:dyDescent="0.25">
      <c r="B163" s="79"/>
      <c r="C163" s="86"/>
      <c r="D163" s="48"/>
      <c r="E163" s="79"/>
      <c r="F163" s="79"/>
      <c r="G163" s="80"/>
      <c r="H163" s="86"/>
      <c r="I163" s="13"/>
      <c r="J163" s="13"/>
      <c r="K163" s="88"/>
      <c r="L163" s="81"/>
      <c r="M163" s="88"/>
      <c r="N163" s="88"/>
      <c r="O163" s="88"/>
      <c r="P163" s="81"/>
      <c r="Q163" s="88"/>
      <c r="R163" s="88"/>
      <c r="S163" s="88"/>
      <c r="T163" s="81"/>
      <c r="U163" s="88"/>
      <c r="V163" s="88"/>
      <c r="W163" s="13"/>
      <c r="X163" s="81"/>
      <c r="Y163" s="170">
        <f>Y162-Y161</f>
        <v>0</v>
      </c>
      <c r="Z163" s="170">
        <f>Z162-Z161</f>
        <v>3.6796536796536685</v>
      </c>
    </row>
    <row r="164" spans="2:26" x14ac:dyDescent="0.25">
      <c r="B164" s="79">
        <v>2</v>
      </c>
      <c r="C164" s="173" t="s">
        <v>74</v>
      </c>
      <c r="D164" s="98" t="s">
        <v>101</v>
      </c>
      <c r="E164" s="217">
        <v>2</v>
      </c>
      <c r="F164" s="217">
        <v>10</v>
      </c>
      <c r="G164" s="80">
        <f t="shared" si="0"/>
        <v>10</v>
      </c>
      <c r="H164" s="104" t="s">
        <v>40</v>
      </c>
      <c r="I164" s="218"/>
      <c r="J164" s="218"/>
      <c r="K164" s="219">
        <v>2</v>
      </c>
      <c r="L164" s="220">
        <f t="shared" si="1"/>
        <v>20</v>
      </c>
      <c r="M164" s="219"/>
      <c r="N164" s="219">
        <v>1</v>
      </c>
      <c r="O164" s="219">
        <v>1</v>
      </c>
      <c r="P164" s="220">
        <f t="shared" si="2"/>
        <v>20</v>
      </c>
      <c r="Q164" s="219"/>
      <c r="R164" s="219">
        <v>1</v>
      </c>
      <c r="S164" s="219">
        <v>2</v>
      </c>
      <c r="T164" s="220">
        <f t="shared" si="3"/>
        <v>30</v>
      </c>
      <c r="U164" s="219">
        <v>2</v>
      </c>
      <c r="V164" s="219">
        <v>1</v>
      </c>
      <c r="W164" s="218"/>
      <c r="X164" s="220">
        <f t="shared" si="4"/>
        <v>30</v>
      </c>
      <c r="Y164" s="166">
        <f t="shared" si="5"/>
        <v>7.4</v>
      </c>
      <c r="Z164" s="167">
        <f t="shared" si="6"/>
        <v>60</v>
      </c>
    </row>
    <row r="165" spans="2:26" x14ac:dyDescent="0.25">
      <c r="B165" s="79"/>
      <c r="C165" s="86" t="s">
        <v>74</v>
      </c>
      <c r="D165" s="48" t="s">
        <v>19</v>
      </c>
      <c r="E165" s="79">
        <v>3</v>
      </c>
      <c r="F165" s="79">
        <v>10</v>
      </c>
      <c r="G165" s="80">
        <f t="shared" si="0"/>
        <v>10</v>
      </c>
      <c r="H165" s="180" t="s">
        <v>40</v>
      </c>
      <c r="I165" s="181"/>
      <c r="J165" s="181"/>
      <c r="K165" s="181">
        <v>1</v>
      </c>
      <c r="L165" s="182">
        <f t="shared" si="1"/>
        <v>10</v>
      </c>
      <c r="M165" s="181"/>
      <c r="N165" s="181">
        <v>1</v>
      </c>
      <c r="O165" s="181"/>
      <c r="P165" s="182">
        <f t="shared" si="2"/>
        <v>10</v>
      </c>
      <c r="Q165" s="181">
        <v>1</v>
      </c>
      <c r="R165" s="181">
        <v>1</v>
      </c>
      <c r="S165" s="181">
        <v>4</v>
      </c>
      <c r="T165" s="182">
        <f t="shared" si="3"/>
        <v>60</v>
      </c>
      <c r="U165" s="181">
        <v>1</v>
      </c>
      <c r="V165" s="181">
        <v>1</v>
      </c>
      <c r="W165" s="181"/>
      <c r="X165" s="182">
        <f t="shared" si="4"/>
        <v>20</v>
      </c>
      <c r="Y165" s="84">
        <f t="shared" si="5"/>
        <v>8</v>
      </c>
      <c r="Z165" s="85">
        <f t="shared" si="6"/>
        <v>80</v>
      </c>
    </row>
    <row r="166" spans="2:26" x14ac:dyDescent="0.25">
      <c r="B166" s="79"/>
      <c r="C166" s="86" t="s">
        <v>74</v>
      </c>
      <c r="D166" s="48" t="s">
        <v>145</v>
      </c>
      <c r="E166" s="79">
        <v>4</v>
      </c>
      <c r="F166" s="79">
        <v>10</v>
      </c>
      <c r="G166" s="80">
        <f t="shared" si="0"/>
        <v>10</v>
      </c>
      <c r="H166" s="180" t="s">
        <v>40</v>
      </c>
      <c r="I166" s="181"/>
      <c r="J166" s="181"/>
      <c r="K166" s="181">
        <v>1</v>
      </c>
      <c r="L166" s="182">
        <f t="shared" si="1"/>
        <v>10</v>
      </c>
      <c r="M166" s="181"/>
      <c r="N166" s="181">
        <v>1</v>
      </c>
      <c r="O166" s="181"/>
      <c r="P166" s="182">
        <f t="shared" si="2"/>
        <v>10</v>
      </c>
      <c r="Q166" s="181"/>
      <c r="R166" s="181">
        <v>3</v>
      </c>
      <c r="S166" s="181">
        <v>3</v>
      </c>
      <c r="T166" s="182">
        <f t="shared" si="3"/>
        <v>60</v>
      </c>
      <c r="U166" s="181">
        <v>2</v>
      </c>
      <c r="V166" s="181"/>
      <c r="W166" s="181"/>
      <c r="X166" s="182">
        <f t="shared" si="4"/>
        <v>20</v>
      </c>
      <c r="Y166" s="84">
        <f t="shared" si="5"/>
        <v>7.9</v>
      </c>
      <c r="Z166" s="85">
        <f t="shared" si="6"/>
        <v>80</v>
      </c>
    </row>
    <row r="167" spans="2:26" x14ac:dyDescent="0.25">
      <c r="B167" s="79"/>
      <c r="C167" s="86"/>
      <c r="D167" s="48"/>
      <c r="E167" s="79"/>
      <c r="F167" s="79"/>
      <c r="G167" s="91"/>
      <c r="H167" s="180"/>
      <c r="I167" s="181"/>
      <c r="J167" s="181"/>
      <c r="K167" s="181"/>
      <c r="L167" s="182"/>
      <c r="M167" s="181"/>
      <c r="N167" s="181"/>
      <c r="O167" s="181"/>
      <c r="P167" s="182"/>
      <c r="Q167" s="181"/>
      <c r="R167" s="181"/>
      <c r="S167" s="181"/>
      <c r="T167" s="182"/>
      <c r="U167" s="181"/>
      <c r="V167" s="181"/>
      <c r="W167" s="181"/>
      <c r="X167" s="182"/>
      <c r="Y167" s="170">
        <f>Y166-Y165</f>
        <v>-9.9999999999999645E-2</v>
      </c>
      <c r="Z167" s="170">
        <f>Z166-Z165</f>
        <v>0</v>
      </c>
    </row>
    <row r="168" spans="2:26" x14ac:dyDescent="0.25">
      <c r="B168" s="79">
        <v>3</v>
      </c>
      <c r="C168" s="173" t="s">
        <v>74</v>
      </c>
      <c r="D168" s="98" t="s">
        <v>101</v>
      </c>
      <c r="E168" s="100">
        <v>3</v>
      </c>
      <c r="F168" s="100">
        <v>18</v>
      </c>
      <c r="G168" s="80">
        <f t="shared" si="0"/>
        <v>18</v>
      </c>
      <c r="H168" s="104" t="s">
        <v>40</v>
      </c>
      <c r="I168" s="155"/>
      <c r="J168" s="155"/>
      <c r="K168" s="155"/>
      <c r="L168" s="158">
        <f t="shared" ref="L168" si="181">SUM(I168:K168)*100/G168</f>
        <v>0</v>
      </c>
      <c r="M168" s="155">
        <v>1</v>
      </c>
      <c r="N168" s="155"/>
      <c r="O168" s="155">
        <v>2</v>
      </c>
      <c r="P168" s="155">
        <f t="shared" ref="P168" si="182">SUM(M168:O168)*100/G168</f>
        <v>16.666666666666668</v>
      </c>
      <c r="Q168" s="155">
        <v>4</v>
      </c>
      <c r="R168" s="155">
        <v>2</v>
      </c>
      <c r="S168" s="155">
        <v>2</v>
      </c>
      <c r="T168" s="158">
        <f t="shared" ref="T168" si="183">SUM(Q168:S168)*100/G168</f>
        <v>44.444444444444443</v>
      </c>
      <c r="U168" s="155">
        <v>7</v>
      </c>
      <c r="V168" s="155"/>
      <c r="W168" s="155"/>
      <c r="X168" s="158">
        <f t="shared" ref="X168" si="184">SUM(U168:W168)*100/G168</f>
        <v>38.888888888888886</v>
      </c>
      <c r="Y168" s="166">
        <f t="shared" si="5"/>
        <v>8.2222222222222214</v>
      </c>
      <c r="Z168" s="167">
        <f t="shared" si="6"/>
        <v>83.333333333333329</v>
      </c>
    </row>
    <row r="169" spans="2:26" x14ac:dyDescent="0.25">
      <c r="B169" s="79"/>
      <c r="C169" s="86" t="s">
        <v>74</v>
      </c>
      <c r="D169" s="48" t="s">
        <v>19</v>
      </c>
      <c r="E169" s="79">
        <v>4</v>
      </c>
      <c r="F169" s="79">
        <v>17</v>
      </c>
      <c r="G169" s="80">
        <f t="shared" si="0"/>
        <v>17</v>
      </c>
      <c r="H169" s="86" t="s">
        <v>40</v>
      </c>
      <c r="I169" s="88"/>
      <c r="J169" s="88"/>
      <c r="K169" s="88"/>
      <c r="L169" s="81">
        <f t="shared" si="1"/>
        <v>0</v>
      </c>
      <c r="M169" s="88"/>
      <c r="N169" s="88">
        <v>2</v>
      </c>
      <c r="O169" s="88"/>
      <c r="P169" s="81">
        <f t="shared" si="2"/>
        <v>11.764705882352942</v>
      </c>
      <c r="Q169" s="88">
        <v>5</v>
      </c>
      <c r="R169" s="88">
        <v>1</v>
      </c>
      <c r="S169" s="88">
        <v>5</v>
      </c>
      <c r="T169" s="81">
        <f t="shared" si="3"/>
        <v>64.705882352941174</v>
      </c>
      <c r="U169" s="88">
        <v>4</v>
      </c>
      <c r="V169" s="88"/>
      <c r="W169" s="88"/>
      <c r="X169" s="81">
        <f t="shared" si="4"/>
        <v>23.529411764705884</v>
      </c>
      <c r="Y169" s="84">
        <f t="shared" si="5"/>
        <v>8.117647058823529</v>
      </c>
      <c r="Z169" s="85">
        <f t="shared" si="6"/>
        <v>88.235294117647058</v>
      </c>
    </row>
    <row r="170" spans="2:26" x14ac:dyDescent="0.25">
      <c r="B170" s="79"/>
      <c r="C170" s="86" t="s">
        <v>74</v>
      </c>
      <c r="D170" s="48" t="s">
        <v>145</v>
      </c>
      <c r="E170" s="79">
        <v>5</v>
      </c>
      <c r="F170" s="79">
        <v>17</v>
      </c>
      <c r="G170" s="80">
        <f t="shared" si="0"/>
        <v>17</v>
      </c>
      <c r="H170" s="240" t="s">
        <v>40</v>
      </c>
      <c r="I170" s="88"/>
      <c r="J170" s="88"/>
      <c r="K170" s="88"/>
      <c r="L170" s="81">
        <f t="shared" si="1"/>
        <v>0</v>
      </c>
      <c r="M170" s="88">
        <v>1</v>
      </c>
      <c r="N170" s="88">
        <v>1</v>
      </c>
      <c r="O170" s="88">
        <v>2</v>
      </c>
      <c r="P170" s="81">
        <f t="shared" si="2"/>
        <v>23.529411764705884</v>
      </c>
      <c r="Q170" s="88">
        <v>4</v>
      </c>
      <c r="R170" s="88">
        <v>4</v>
      </c>
      <c r="S170" s="88">
        <v>2</v>
      </c>
      <c r="T170" s="81">
        <f t="shared" si="3"/>
        <v>58.823529411764703</v>
      </c>
      <c r="U170" s="88">
        <v>3</v>
      </c>
      <c r="V170" s="88"/>
      <c r="W170" s="88"/>
      <c r="X170" s="81">
        <f t="shared" si="4"/>
        <v>17.647058823529413</v>
      </c>
      <c r="Y170" s="84">
        <f t="shared" si="5"/>
        <v>7.5882352941176467</v>
      </c>
      <c r="Z170" s="85">
        <f t="shared" si="6"/>
        <v>76.470588235294116</v>
      </c>
    </row>
    <row r="171" spans="2:26" x14ac:dyDescent="0.25">
      <c r="B171" s="79"/>
      <c r="C171" s="86"/>
      <c r="D171" s="48"/>
      <c r="E171" s="79"/>
      <c r="F171" s="79"/>
      <c r="G171" s="164"/>
      <c r="H171" s="86"/>
      <c r="I171" s="88"/>
      <c r="J171" s="88"/>
      <c r="K171" s="88"/>
      <c r="L171" s="81"/>
      <c r="M171" s="88"/>
      <c r="N171" s="88"/>
      <c r="O171" s="88"/>
      <c r="P171" s="81"/>
      <c r="Q171" s="88"/>
      <c r="R171" s="88"/>
      <c r="S171" s="88"/>
      <c r="T171" s="81"/>
      <c r="U171" s="88"/>
      <c r="V171" s="88"/>
      <c r="W171" s="88"/>
      <c r="X171" s="81"/>
      <c r="Y171" s="170">
        <f>Y170-Y169</f>
        <v>-0.52941176470588225</v>
      </c>
      <c r="Z171" s="170">
        <f>Z170-Z169</f>
        <v>-11.764705882352942</v>
      </c>
    </row>
    <row r="172" spans="2:26" x14ac:dyDescent="0.25">
      <c r="B172" s="79">
        <v>4</v>
      </c>
      <c r="C172" s="173" t="s">
        <v>74</v>
      </c>
      <c r="D172" s="98" t="s">
        <v>101</v>
      </c>
      <c r="E172" s="100">
        <v>4</v>
      </c>
      <c r="F172" s="100">
        <v>14</v>
      </c>
      <c r="G172" s="178">
        <f>I172+J172+K172+M172+N172+O172+Q172+R172+S172+U172+V172+W172</f>
        <v>14</v>
      </c>
      <c r="H172" s="104" t="s">
        <v>40</v>
      </c>
      <c r="I172" s="155">
        <v>1</v>
      </c>
      <c r="J172" s="155"/>
      <c r="K172" s="155"/>
      <c r="L172" s="158">
        <f t="shared" ref="L172" si="185">SUM(I172:K172)*100/G172</f>
        <v>7.1428571428571432</v>
      </c>
      <c r="M172" s="155"/>
      <c r="N172" s="155">
        <v>5</v>
      </c>
      <c r="O172" s="155">
        <v>1</v>
      </c>
      <c r="P172" s="155">
        <f t="shared" ref="P172" si="186">SUM(M172:O172)*100/G172</f>
        <v>42.857142857142854</v>
      </c>
      <c r="Q172" s="155"/>
      <c r="R172" s="155">
        <v>3</v>
      </c>
      <c r="S172" s="155">
        <v>1</v>
      </c>
      <c r="T172" s="158">
        <f t="shared" ref="T172" si="187">SUM(Q172:S172)*100/G172</f>
        <v>28.571428571428573</v>
      </c>
      <c r="U172" s="155">
        <v>3</v>
      </c>
      <c r="V172" s="155"/>
      <c r="W172" s="155"/>
      <c r="X172" s="158">
        <f t="shared" ref="X172" si="188">SUM(U172:W172)*100/G172</f>
        <v>21.428571428571427</v>
      </c>
      <c r="Y172" s="166">
        <f t="shared" ref="Y172" si="189">((1*I172)+(2*J172)+(3*K172)+(4*M172)+(5*N172)+(6*O172)+(7*Q172)+(8*R172)+(9*S172)+(10*U172)+(11*V172)+(12*W172))/G172</f>
        <v>6.7857142857142856</v>
      </c>
      <c r="Z172" s="167">
        <f t="shared" ref="Z172" si="190">T172+X172</f>
        <v>50</v>
      </c>
    </row>
    <row r="173" spans="2:26" x14ac:dyDescent="0.25">
      <c r="B173" s="79"/>
      <c r="C173" s="86" t="s">
        <v>74</v>
      </c>
      <c r="D173" s="48" t="s">
        <v>19</v>
      </c>
      <c r="E173" s="79">
        <v>5</v>
      </c>
      <c r="F173" s="79">
        <v>14</v>
      </c>
      <c r="G173" s="80">
        <f t="shared" si="0"/>
        <v>14</v>
      </c>
      <c r="H173" s="86" t="s">
        <v>40</v>
      </c>
      <c r="I173" s="88">
        <v>1</v>
      </c>
      <c r="J173" s="88"/>
      <c r="K173" s="88"/>
      <c r="L173" s="81">
        <f t="shared" si="1"/>
        <v>7.1428571428571432</v>
      </c>
      <c r="M173" s="88">
        <v>3</v>
      </c>
      <c r="N173" s="88">
        <v>2</v>
      </c>
      <c r="O173" s="88">
        <v>1</v>
      </c>
      <c r="P173" s="81">
        <f t="shared" si="2"/>
        <v>42.857142857142854</v>
      </c>
      <c r="Q173" s="88">
        <v>2</v>
      </c>
      <c r="R173" s="88">
        <v>2</v>
      </c>
      <c r="S173" s="88">
        <v>3</v>
      </c>
      <c r="T173" s="81">
        <f t="shared" si="3"/>
        <v>50</v>
      </c>
      <c r="U173" s="88"/>
      <c r="V173" s="88"/>
      <c r="W173" s="88"/>
      <c r="X173" s="81">
        <f t="shared" si="4"/>
        <v>0</v>
      </c>
      <c r="Y173" s="84">
        <f t="shared" si="5"/>
        <v>6.1428571428571432</v>
      </c>
      <c r="Z173" s="85">
        <f t="shared" si="6"/>
        <v>50</v>
      </c>
    </row>
    <row r="174" spans="2:26" x14ac:dyDescent="0.25">
      <c r="B174" s="79"/>
      <c r="C174" s="86" t="s">
        <v>74</v>
      </c>
      <c r="D174" s="48" t="s">
        <v>145</v>
      </c>
      <c r="E174" s="79">
        <v>6</v>
      </c>
      <c r="F174" s="79">
        <v>14</v>
      </c>
      <c r="G174" s="80">
        <f t="shared" si="0"/>
        <v>14</v>
      </c>
      <c r="H174" s="86" t="s">
        <v>40</v>
      </c>
      <c r="I174" s="88">
        <v>1</v>
      </c>
      <c r="J174" s="88"/>
      <c r="K174" s="88"/>
      <c r="L174" s="81">
        <f t="shared" si="1"/>
        <v>7.1428571428571432</v>
      </c>
      <c r="M174" s="88">
        <v>4</v>
      </c>
      <c r="N174" s="88">
        <v>1</v>
      </c>
      <c r="O174" s="88"/>
      <c r="P174" s="81">
        <f t="shared" si="2"/>
        <v>35.714285714285715</v>
      </c>
      <c r="Q174" s="88">
        <v>2</v>
      </c>
      <c r="R174" s="88">
        <v>5</v>
      </c>
      <c r="S174" s="88">
        <v>1</v>
      </c>
      <c r="T174" s="81">
        <f t="shared" si="3"/>
        <v>57.142857142857146</v>
      </c>
      <c r="U174" s="88"/>
      <c r="V174" s="88"/>
      <c r="W174" s="88"/>
      <c r="X174" s="81">
        <f t="shared" si="4"/>
        <v>0</v>
      </c>
      <c r="Y174" s="84">
        <f t="shared" si="5"/>
        <v>6.0714285714285712</v>
      </c>
      <c r="Z174" s="85">
        <f t="shared" si="6"/>
        <v>57.142857142857146</v>
      </c>
    </row>
    <row r="175" spans="2:26" x14ac:dyDescent="0.25">
      <c r="B175" s="79"/>
      <c r="C175" s="86"/>
      <c r="D175" s="48"/>
      <c r="E175" s="79"/>
      <c r="F175" s="79"/>
      <c r="G175" s="164"/>
      <c r="H175" s="86"/>
      <c r="I175" s="88"/>
      <c r="J175" s="88"/>
      <c r="K175" s="88"/>
      <c r="L175" s="81"/>
      <c r="M175" s="88"/>
      <c r="N175" s="88"/>
      <c r="O175" s="88"/>
      <c r="P175" s="81"/>
      <c r="Q175" s="88"/>
      <c r="R175" s="88"/>
      <c r="S175" s="88"/>
      <c r="T175" s="81"/>
      <c r="U175" s="88"/>
      <c r="V175" s="88"/>
      <c r="W175" s="88"/>
      <c r="X175" s="81"/>
      <c r="Y175" s="170">
        <f>Y174-Y173</f>
        <v>-7.1428571428572063E-2</v>
      </c>
      <c r="Z175" s="170">
        <f>Z174-Z173</f>
        <v>7.1428571428571459</v>
      </c>
    </row>
    <row r="176" spans="2:26" x14ac:dyDescent="0.25">
      <c r="B176" s="79">
        <v>5</v>
      </c>
      <c r="C176" s="173" t="s">
        <v>74</v>
      </c>
      <c r="D176" s="98" t="s">
        <v>101</v>
      </c>
      <c r="E176" s="100">
        <v>5</v>
      </c>
      <c r="F176" s="100">
        <v>15</v>
      </c>
      <c r="G176" s="80">
        <f t="shared" si="0"/>
        <v>15</v>
      </c>
      <c r="H176" s="104" t="s">
        <v>40</v>
      </c>
      <c r="I176" s="155"/>
      <c r="J176" s="155"/>
      <c r="K176" s="155">
        <v>2</v>
      </c>
      <c r="L176" s="158">
        <f t="shared" ref="L176" si="191">SUM(I176:K176)*100/G176</f>
        <v>13.333333333333334</v>
      </c>
      <c r="M176" s="155">
        <v>2</v>
      </c>
      <c r="N176" s="155"/>
      <c r="O176" s="155">
        <v>1</v>
      </c>
      <c r="P176" s="155">
        <f t="shared" ref="P176" si="192">SUM(M176:O176)*100/G176</f>
        <v>20</v>
      </c>
      <c r="Q176" s="155">
        <v>1</v>
      </c>
      <c r="R176" s="155">
        <v>2</v>
      </c>
      <c r="S176" s="155">
        <v>3</v>
      </c>
      <c r="T176" s="158">
        <f t="shared" ref="T176" si="193">SUM(Q176:S176)*100/G176</f>
        <v>40</v>
      </c>
      <c r="U176" s="155">
        <v>4</v>
      </c>
      <c r="V176" s="155"/>
      <c r="W176" s="155"/>
      <c r="X176" s="158">
        <f t="shared" ref="X176" si="194">SUM(U176:W176)*100/G176</f>
        <v>26.666666666666668</v>
      </c>
      <c r="Y176" s="166">
        <f t="shared" ref="Y176" si="195">((1*I176)+(2*J176)+(3*K176)+(4*M176)+(5*N176)+(6*O176)+(7*Q176)+(8*R176)+(9*S176)+(10*U176)+(11*V176)+(12*W176))/G176</f>
        <v>7.333333333333333</v>
      </c>
      <c r="Z176" s="167">
        <f t="shared" ref="Z176" si="196">T176+X176</f>
        <v>66.666666666666671</v>
      </c>
    </row>
    <row r="177" spans="2:26" x14ac:dyDescent="0.25">
      <c r="B177" s="79"/>
      <c r="C177" s="86" t="s">
        <v>74</v>
      </c>
      <c r="D177" s="48" t="s">
        <v>19</v>
      </c>
      <c r="E177" s="79">
        <v>6</v>
      </c>
      <c r="F177" s="79">
        <v>14</v>
      </c>
      <c r="G177" s="80">
        <f t="shared" si="0"/>
        <v>14</v>
      </c>
      <c r="H177" s="86" t="s">
        <v>40</v>
      </c>
      <c r="I177" s="88"/>
      <c r="J177" s="88"/>
      <c r="K177" s="88">
        <v>2</v>
      </c>
      <c r="L177" s="81">
        <f t="shared" si="1"/>
        <v>14.285714285714286</v>
      </c>
      <c r="M177" s="88"/>
      <c r="N177" s="88">
        <v>2</v>
      </c>
      <c r="O177" s="88">
        <v>1</v>
      </c>
      <c r="P177" s="81">
        <f t="shared" si="2"/>
        <v>21.428571428571427</v>
      </c>
      <c r="Q177" s="88">
        <v>2</v>
      </c>
      <c r="R177" s="88">
        <v>3</v>
      </c>
      <c r="S177" s="88">
        <v>1</v>
      </c>
      <c r="T177" s="81">
        <f t="shared" si="3"/>
        <v>42.857142857142854</v>
      </c>
      <c r="U177" s="88">
        <v>3</v>
      </c>
      <c r="V177" s="88"/>
      <c r="W177" s="88"/>
      <c r="X177" s="81">
        <f t="shared" si="4"/>
        <v>21.428571428571427</v>
      </c>
      <c r="Y177" s="84">
        <f t="shared" si="5"/>
        <v>7.0714285714285712</v>
      </c>
      <c r="Z177" s="85">
        <f t="shared" si="6"/>
        <v>64.285714285714278</v>
      </c>
    </row>
    <row r="178" spans="2:26" x14ac:dyDescent="0.25">
      <c r="B178" s="79"/>
      <c r="C178" s="86" t="s">
        <v>74</v>
      </c>
      <c r="D178" s="48" t="s">
        <v>145</v>
      </c>
      <c r="E178" s="79">
        <v>7</v>
      </c>
      <c r="F178" s="79">
        <v>14</v>
      </c>
      <c r="G178" s="80">
        <f t="shared" si="0"/>
        <v>14</v>
      </c>
      <c r="H178" s="86" t="s">
        <v>40</v>
      </c>
      <c r="I178" s="88"/>
      <c r="J178" s="88"/>
      <c r="K178" s="88">
        <v>1</v>
      </c>
      <c r="L178" s="81">
        <f t="shared" si="1"/>
        <v>7.1428571428571432</v>
      </c>
      <c r="M178" s="88">
        <v>1</v>
      </c>
      <c r="N178" s="88">
        <v>2</v>
      </c>
      <c r="O178" s="88">
        <v>3</v>
      </c>
      <c r="P178" s="81">
        <f t="shared" si="2"/>
        <v>42.857142857142854</v>
      </c>
      <c r="Q178" s="88">
        <v>3</v>
      </c>
      <c r="R178" s="88">
        <v>2</v>
      </c>
      <c r="S178" s="88">
        <v>1</v>
      </c>
      <c r="T178" s="81">
        <f t="shared" si="3"/>
        <v>42.857142857142854</v>
      </c>
      <c r="U178" s="88">
        <v>1</v>
      </c>
      <c r="V178" s="88"/>
      <c r="W178" s="88"/>
      <c r="X178" s="81">
        <f t="shared" si="4"/>
        <v>7.1428571428571432</v>
      </c>
      <c r="Y178" s="84">
        <f t="shared" si="5"/>
        <v>6.5</v>
      </c>
      <c r="Z178" s="85">
        <f t="shared" si="6"/>
        <v>50</v>
      </c>
    </row>
    <row r="179" spans="2:26" x14ac:dyDescent="0.25">
      <c r="B179" s="79"/>
      <c r="C179" s="86"/>
      <c r="D179" s="48"/>
      <c r="E179" s="79"/>
      <c r="F179" s="79"/>
      <c r="G179" s="164"/>
      <c r="H179" s="86"/>
      <c r="I179" s="88"/>
      <c r="J179" s="88"/>
      <c r="K179" s="88"/>
      <c r="L179" s="81"/>
      <c r="M179" s="88"/>
      <c r="N179" s="88"/>
      <c r="O179" s="88"/>
      <c r="P179" s="81"/>
      <c r="Q179" s="88"/>
      <c r="R179" s="88"/>
      <c r="S179" s="88"/>
      <c r="T179" s="81"/>
      <c r="U179" s="88"/>
      <c r="V179" s="88"/>
      <c r="W179" s="88"/>
      <c r="X179" s="81"/>
      <c r="Y179" s="170">
        <f>Y178-Y177</f>
        <v>-0.57142857142857117</v>
      </c>
      <c r="Z179" s="170">
        <f>Z178-Z177</f>
        <v>-14.285714285714278</v>
      </c>
    </row>
    <row r="180" spans="2:26" x14ac:dyDescent="0.25">
      <c r="B180" s="79">
        <v>6</v>
      </c>
      <c r="C180" s="173" t="s">
        <v>74</v>
      </c>
      <c r="D180" s="98" t="s">
        <v>101</v>
      </c>
      <c r="E180" s="100">
        <v>6</v>
      </c>
      <c r="F180" s="174">
        <v>11</v>
      </c>
      <c r="G180" s="178">
        <f>I180+J180+K180+M180+N180+O180+Q180+R180+S180+U180+V180+W180</f>
        <v>11</v>
      </c>
      <c r="H180" s="104" t="s">
        <v>40</v>
      </c>
      <c r="I180" s="155"/>
      <c r="J180" s="155">
        <v>2</v>
      </c>
      <c r="K180" s="155">
        <v>1</v>
      </c>
      <c r="L180" s="158">
        <f t="shared" ref="L180" si="197">SUM(I180:K180)*100/G180</f>
        <v>27.272727272727273</v>
      </c>
      <c r="M180" s="155">
        <v>3</v>
      </c>
      <c r="N180" s="155"/>
      <c r="O180" s="155"/>
      <c r="P180" s="155">
        <f t="shared" ref="P180" si="198">SUM(M180:O180)*100/G180</f>
        <v>27.272727272727273</v>
      </c>
      <c r="Q180" s="155">
        <v>1</v>
      </c>
      <c r="R180" s="155">
        <v>3</v>
      </c>
      <c r="S180" s="155">
        <v>1</v>
      </c>
      <c r="T180" s="158">
        <f t="shared" ref="T180" si="199">SUM(Q180:S180)*100/G180</f>
        <v>45.454545454545453</v>
      </c>
      <c r="U180" s="155"/>
      <c r="V180" s="155"/>
      <c r="W180" s="155"/>
      <c r="X180" s="158">
        <f t="shared" ref="X180" si="200">SUM(U180:W180)*100/G180</f>
        <v>0</v>
      </c>
      <c r="Y180" s="166">
        <f t="shared" ref="Y180" si="201">((1*I180)+(2*J180)+(3*K180)+(4*M180)+(5*N180)+(6*O180)+(7*Q180)+(8*R180)+(9*S180)+(10*U180)+(11*V180)+(12*W180))/G180</f>
        <v>5.3636363636363633</v>
      </c>
      <c r="Z180" s="167">
        <f t="shared" ref="Z180" si="202">T180+X180</f>
        <v>45.454545454545453</v>
      </c>
    </row>
    <row r="181" spans="2:26" x14ac:dyDescent="0.25">
      <c r="B181" s="79"/>
      <c r="C181" s="86" t="s">
        <v>74</v>
      </c>
      <c r="D181" s="48" t="s">
        <v>19</v>
      </c>
      <c r="E181" s="79">
        <v>7</v>
      </c>
      <c r="F181" s="79">
        <v>10</v>
      </c>
      <c r="G181" s="80">
        <f t="shared" si="0"/>
        <v>10</v>
      </c>
      <c r="H181" s="86" t="s">
        <v>40</v>
      </c>
      <c r="I181" s="88"/>
      <c r="J181" s="88"/>
      <c r="K181" s="88">
        <v>4</v>
      </c>
      <c r="L181" s="81">
        <f t="shared" si="1"/>
        <v>40</v>
      </c>
      <c r="M181" s="88">
        <v>2</v>
      </c>
      <c r="N181" s="88"/>
      <c r="O181" s="88"/>
      <c r="P181" s="81">
        <f t="shared" si="2"/>
        <v>20</v>
      </c>
      <c r="Q181" s="88"/>
      <c r="R181" s="88">
        <v>3</v>
      </c>
      <c r="S181" s="88">
        <v>1</v>
      </c>
      <c r="T181" s="81">
        <f t="shared" si="3"/>
        <v>40</v>
      </c>
      <c r="U181" s="88"/>
      <c r="V181" s="88"/>
      <c r="W181" s="88"/>
      <c r="X181" s="81">
        <f t="shared" si="4"/>
        <v>0</v>
      </c>
      <c r="Y181" s="84">
        <f t="shared" si="5"/>
        <v>5.3</v>
      </c>
      <c r="Z181" s="85">
        <f t="shared" si="6"/>
        <v>40</v>
      </c>
    </row>
    <row r="182" spans="2:26" x14ac:dyDescent="0.25">
      <c r="B182" s="79"/>
      <c r="C182" s="86" t="s">
        <v>74</v>
      </c>
      <c r="D182" s="48" t="s">
        <v>145</v>
      </c>
      <c r="E182" s="79">
        <v>8</v>
      </c>
      <c r="F182" s="79">
        <v>10</v>
      </c>
      <c r="G182" s="80">
        <f t="shared" si="0"/>
        <v>10</v>
      </c>
      <c r="H182" s="86" t="s">
        <v>40</v>
      </c>
      <c r="I182" s="88"/>
      <c r="J182" s="88"/>
      <c r="K182" s="88">
        <v>3</v>
      </c>
      <c r="L182" s="81">
        <f t="shared" si="1"/>
        <v>30</v>
      </c>
      <c r="M182" s="88">
        <v>1</v>
      </c>
      <c r="N182" s="88">
        <v>2</v>
      </c>
      <c r="O182" s="88">
        <v>1</v>
      </c>
      <c r="P182" s="81">
        <f t="shared" si="2"/>
        <v>40</v>
      </c>
      <c r="Q182" s="88"/>
      <c r="R182" s="88">
        <v>3</v>
      </c>
      <c r="S182" s="88"/>
      <c r="T182" s="81">
        <f t="shared" si="3"/>
        <v>30</v>
      </c>
      <c r="U182" s="88"/>
      <c r="V182" s="88"/>
      <c r="W182" s="88"/>
      <c r="X182" s="81">
        <f t="shared" si="4"/>
        <v>0</v>
      </c>
      <c r="Y182" s="84">
        <f t="shared" si="5"/>
        <v>5.3</v>
      </c>
      <c r="Z182" s="85">
        <f t="shared" si="6"/>
        <v>30</v>
      </c>
    </row>
    <row r="183" spans="2:26" x14ac:dyDescent="0.25">
      <c r="B183" s="79"/>
      <c r="C183" s="86"/>
      <c r="D183" s="48"/>
      <c r="E183" s="79"/>
      <c r="F183" s="79"/>
      <c r="G183" s="164"/>
      <c r="H183" s="86"/>
      <c r="I183" s="88"/>
      <c r="J183" s="88"/>
      <c r="K183" s="88"/>
      <c r="L183" s="81"/>
      <c r="M183" s="88"/>
      <c r="N183" s="88"/>
      <c r="O183" s="88"/>
      <c r="P183" s="81"/>
      <c r="Q183" s="88"/>
      <c r="R183" s="88"/>
      <c r="S183" s="88"/>
      <c r="T183" s="81"/>
      <c r="U183" s="88"/>
      <c r="V183" s="88"/>
      <c r="W183" s="88"/>
      <c r="X183" s="81"/>
      <c r="Y183" s="170">
        <f>Y182-Y181</f>
        <v>0</v>
      </c>
      <c r="Z183" s="170">
        <f>Z182-Z181</f>
        <v>-10</v>
      </c>
    </row>
    <row r="184" spans="2:26" x14ac:dyDescent="0.25">
      <c r="B184" s="79">
        <v>7</v>
      </c>
      <c r="C184" s="173" t="s">
        <v>74</v>
      </c>
      <c r="D184" s="98" t="s">
        <v>101</v>
      </c>
      <c r="E184" s="100">
        <v>7</v>
      </c>
      <c r="F184" s="137">
        <v>11</v>
      </c>
      <c r="G184" s="178">
        <f>I184+J184+K184+M184+N184+O184+Q184+R184+S184+U184+V184+W184</f>
        <v>11</v>
      </c>
      <c r="H184" s="104" t="s">
        <v>40</v>
      </c>
      <c r="I184" s="155"/>
      <c r="J184" s="155"/>
      <c r="K184" s="155"/>
      <c r="L184" s="158">
        <f t="shared" ref="L184" si="203">SUM(I184:K184)*100/G184</f>
        <v>0</v>
      </c>
      <c r="M184" s="155"/>
      <c r="N184" s="155">
        <v>1</v>
      </c>
      <c r="O184" s="155">
        <v>1</v>
      </c>
      <c r="P184" s="155">
        <f t="shared" ref="P184" si="204">SUM(M184:O184)*100/G184</f>
        <v>18.181818181818183</v>
      </c>
      <c r="Q184" s="155">
        <v>3</v>
      </c>
      <c r="R184" s="155">
        <v>1</v>
      </c>
      <c r="S184" s="155">
        <v>3</v>
      </c>
      <c r="T184" s="158">
        <f t="shared" ref="T184" si="205">SUM(Q184:S184)*100/G184</f>
        <v>63.636363636363633</v>
      </c>
      <c r="U184" s="155">
        <v>2</v>
      </c>
      <c r="V184" s="155"/>
      <c r="W184" s="155"/>
      <c r="X184" s="158">
        <f t="shared" ref="X184" si="206">SUM(U184:W184)*100/G184</f>
        <v>18.181818181818183</v>
      </c>
      <c r="Y184" s="166">
        <f t="shared" ref="Y184" si="207">((1*I184)+(2*J184)+(3*K184)+(4*M184)+(5*N184)+(6*O184)+(7*Q184)+(8*R184)+(9*S184)+(10*U184)+(11*V184)+(12*W184))/G184</f>
        <v>7.9090909090909092</v>
      </c>
      <c r="Z184" s="167">
        <f t="shared" ref="Z184" si="208">T184+X184</f>
        <v>81.818181818181813</v>
      </c>
    </row>
    <row r="185" spans="2:26" x14ac:dyDescent="0.25">
      <c r="B185" s="79"/>
      <c r="C185" s="86" t="s">
        <v>74</v>
      </c>
      <c r="D185" s="48" t="s">
        <v>19</v>
      </c>
      <c r="E185" s="79">
        <v>8</v>
      </c>
      <c r="F185" s="90">
        <v>12</v>
      </c>
      <c r="G185" s="80">
        <f t="shared" si="0"/>
        <v>12</v>
      </c>
      <c r="H185" s="86" t="s">
        <v>40</v>
      </c>
      <c r="I185" s="88"/>
      <c r="J185" s="88"/>
      <c r="K185" s="88"/>
      <c r="L185" s="81">
        <f t="shared" si="1"/>
        <v>0</v>
      </c>
      <c r="M185" s="88"/>
      <c r="N185" s="88">
        <v>2</v>
      </c>
      <c r="O185" s="88">
        <v>2</v>
      </c>
      <c r="P185" s="81">
        <f t="shared" si="2"/>
        <v>33.333333333333336</v>
      </c>
      <c r="Q185" s="88">
        <v>3</v>
      </c>
      <c r="R185" s="88">
        <v>2</v>
      </c>
      <c r="S185" s="88">
        <v>2</v>
      </c>
      <c r="T185" s="81">
        <f t="shared" si="3"/>
        <v>58.333333333333336</v>
      </c>
      <c r="U185" s="88">
        <v>1</v>
      </c>
      <c r="V185" s="88"/>
      <c r="W185" s="88"/>
      <c r="X185" s="81">
        <f t="shared" si="4"/>
        <v>8.3333333333333339</v>
      </c>
      <c r="Y185" s="84">
        <f t="shared" si="5"/>
        <v>7.25</v>
      </c>
      <c r="Z185" s="85">
        <f t="shared" si="6"/>
        <v>66.666666666666671</v>
      </c>
    </row>
    <row r="186" spans="2:26" x14ac:dyDescent="0.25">
      <c r="B186" s="79"/>
      <c r="C186" s="86" t="s">
        <v>74</v>
      </c>
      <c r="D186" s="48" t="s">
        <v>145</v>
      </c>
      <c r="E186" s="79">
        <v>9</v>
      </c>
      <c r="F186" s="90">
        <v>12</v>
      </c>
      <c r="G186" s="80">
        <f t="shared" si="0"/>
        <v>12</v>
      </c>
      <c r="H186" s="86" t="s">
        <v>40</v>
      </c>
      <c r="I186" s="88"/>
      <c r="J186" s="88"/>
      <c r="K186" s="88"/>
      <c r="L186" s="81">
        <f t="shared" si="1"/>
        <v>0</v>
      </c>
      <c r="M186" s="88">
        <v>1</v>
      </c>
      <c r="N186" s="88">
        <v>2</v>
      </c>
      <c r="O186" s="88">
        <v>1</v>
      </c>
      <c r="P186" s="81">
        <f t="shared" si="2"/>
        <v>33.333333333333336</v>
      </c>
      <c r="Q186" s="88">
        <v>2</v>
      </c>
      <c r="R186" s="88">
        <v>2</v>
      </c>
      <c r="S186" s="88">
        <v>2</v>
      </c>
      <c r="T186" s="81">
        <f t="shared" si="3"/>
        <v>50</v>
      </c>
      <c r="U186" s="88">
        <v>2</v>
      </c>
      <c r="V186" s="88"/>
      <c r="W186" s="88"/>
      <c r="X186" s="81">
        <f t="shared" si="4"/>
        <v>16.666666666666668</v>
      </c>
      <c r="Y186" s="84">
        <f t="shared" si="5"/>
        <v>7.333333333333333</v>
      </c>
      <c r="Z186" s="85">
        <f t="shared" si="6"/>
        <v>66.666666666666671</v>
      </c>
    </row>
    <row r="187" spans="2:26" x14ac:dyDescent="0.25">
      <c r="B187" s="79"/>
      <c r="C187" s="86"/>
      <c r="D187" s="48"/>
      <c r="E187" s="79"/>
      <c r="F187" s="90"/>
      <c r="G187" s="164"/>
      <c r="H187" s="86"/>
      <c r="I187" s="88"/>
      <c r="J187" s="88"/>
      <c r="K187" s="88"/>
      <c r="L187" s="81"/>
      <c r="M187" s="88"/>
      <c r="N187" s="88"/>
      <c r="O187" s="88"/>
      <c r="P187" s="81"/>
      <c r="Q187" s="88"/>
      <c r="R187" s="88"/>
      <c r="S187" s="88"/>
      <c r="T187" s="81"/>
      <c r="U187" s="88"/>
      <c r="V187" s="88"/>
      <c r="W187" s="88"/>
      <c r="X187" s="81"/>
      <c r="Y187" s="170">
        <f>Y186-Y185</f>
        <v>8.3333333333333037E-2</v>
      </c>
      <c r="Z187" s="170">
        <f>Z186-Z185</f>
        <v>0</v>
      </c>
    </row>
    <row r="188" spans="2:26" x14ac:dyDescent="0.25">
      <c r="B188" s="79">
        <v>8</v>
      </c>
      <c r="C188" s="173" t="s">
        <v>74</v>
      </c>
      <c r="D188" s="98" t="s">
        <v>101</v>
      </c>
      <c r="E188" s="100">
        <v>8</v>
      </c>
      <c r="F188" s="175">
        <v>11</v>
      </c>
      <c r="G188" s="178">
        <f>I188+J188+K188+M188+N188+O188+Q188+R188+S188+U188+V188+W188</f>
        <v>11</v>
      </c>
      <c r="H188" s="104" t="s">
        <v>40</v>
      </c>
      <c r="I188" s="155"/>
      <c r="J188" s="155"/>
      <c r="K188" s="155">
        <v>1</v>
      </c>
      <c r="L188" s="158">
        <f t="shared" ref="L188" si="209">SUM(I188:K188)*100/G188</f>
        <v>9.0909090909090917</v>
      </c>
      <c r="M188" s="155">
        <v>2</v>
      </c>
      <c r="N188" s="155"/>
      <c r="O188" s="155"/>
      <c r="P188" s="155">
        <f t="shared" ref="P188" si="210">SUM(M188:O188)*100/G188</f>
        <v>18.181818181818183</v>
      </c>
      <c r="Q188" s="155">
        <v>2</v>
      </c>
      <c r="R188" s="155">
        <v>3</v>
      </c>
      <c r="S188" s="155">
        <v>1</v>
      </c>
      <c r="T188" s="158">
        <f t="shared" ref="T188" si="211">SUM(Q188:S188)*100/G188</f>
        <v>54.545454545454547</v>
      </c>
      <c r="U188" s="155">
        <v>2</v>
      </c>
      <c r="V188" s="155"/>
      <c r="W188" s="155"/>
      <c r="X188" s="158">
        <f t="shared" ref="X188" si="212">SUM(U188:W188)*100/G188</f>
        <v>18.181818181818183</v>
      </c>
      <c r="Y188" s="166">
        <f t="shared" ref="Y188" si="213">((1*I188)+(2*J188)+(3*K188)+(4*M188)+(5*N188)+(6*O188)+(7*Q188)+(8*R188)+(9*S188)+(10*U188)+(11*V188)+(12*W188))/G188</f>
        <v>7.0909090909090908</v>
      </c>
      <c r="Z188" s="167">
        <f t="shared" ref="Z188" si="214">T188+X188</f>
        <v>72.727272727272734</v>
      </c>
    </row>
    <row r="189" spans="2:26" x14ac:dyDescent="0.25">
      <c r="B189" s="79"/>
      <c r="C189" s="86" t="s">
        <v>74</v>
      </c>
      <c r="D189" s="48" t="s">
        <v>19</v>
      </c>
      <c r="E189" s="79">
        <v>9</v>
      </c>
      <c r="F189" s="79">
        <v>11</v>
      </c>
      <c r="G189" s="80">
        <f t="shared" si="0"/>
        <v>11</v>
      </c>
      <c r="H189" s="86" t="s">
        <v>40</v>
      </c>
      <c r="I189" s="88"/>
      <c r="J189" s="88"/>
      <c r="K189" s="88"/>
      <c r="L189" s="81">
        <f t="shared" si="1"/>
        <v>0</v>
      </c>
      <c r="M189" s="88">
        <v>3</v>
      </c>
      <c r="N189" s="88">
        <v>1</v>
      </c>
      <c r="O189" s="88">
        <v>1</v>
      </c>
      <c r="P189" s="81">
        <f t="shared" si="2"/>
        <v>45.454545454545453</v>
      </c>
      <c r="Q189" s="88">
        <v>3</v>
      </c>
      <c r="R189" s="88"/>
      <c r="S189" s="88">
        <v>2</v>
      </c>
      <c r="T189" s="81">
        <f t="shared" si="3"/>
        <v>45.454545454545453</v>
      </c>
      <c r="U189" s="88">
        <v>1</v>
      </c>
      <c r="V189" s="88"/>
      <c r="W189" s="88"/>
      <c r="X189" s="81">
        <f t="shared" si="4"/>
        <v>9.0909090909090917</v>
      </c>
      <c r="Y189" s="84">
        <f t="shared" si="5"/>
        <v>6.5454545454545459</v>
      </c>
      <c r="Z189" s="85">
        <f t="shared" si="6"/>
        <v>54.545454545454547</v>
      </c>
    </row>
    <row r="190" spans="2:26" x14ac:dyDescent="0.25">
      <c r="B190" s="79"/>
      <c r="C190" s="86" t="s">
        <v>74</v>
      </c>
      <c r="D190" s="48" t="s">
        <v>145</v>
      </c>
      <c r="E190" s="79">
        <v>10</v>
      </c>
      <c r="F190" s="79">
        <v>10</v>
      </c>
      <c r="G190" s="80">
        <f t="shared" si="0"/>
        <v>10</v>
      </c>
      <c r="H190" s="86" t="s">
        <v>40</v>
      </c>
      <c r="I190" s="88"/>
      <c r="J190" s="88"/>
      <c r="K190" s="88"/>
      <c r="L190" s="81">
        <f t="shared" si="1"/>
        <v>0</v>
      </c>
      <c r="M190" s="88">
        <v>2</v>
      </c>
      <c r="N190" s="88">
        <v>2</v>
      </c>
      <c r="O190" s="88"/>
      <c r="P190" s="81">
        <f t="shared" si="2"/>
        <v>40</v>
      </c>
      <c r="Q190" s="88">
        <v>1</v>
      </c>
      <c r="R190" s="88">
        <v>1</v>
      </c>
      <c r="S190" s="88">
        <v>2</v>
      </c>
      <c r="T190" s="81">
        <f t="shared" si="3"/>
        <v>40</v>
      </c>
      <c r="U190" s="88">
        <v>2</v>
      </c>
      <c r="V190" s="88"/>
      <c r="W190" s="88"/>
      <c r="X190" s="81">
        <f t="shared" si="4"/>
        <v>20</v>
      </c>
      <c r="Y190" s="84">
        <f t="shared" si="5"/>
        <v>7.1</v>
      </c>
      <c r="Z190" s="85">
        <f t="shared" si="6"/>
        <v>60</v>
      </c>
    </row>
    <row r="191" spans="2:26" x14ac:dyDescent="0.25">
      <c r="B191" s="79"/>
      <c r="C191" s="86"/>
      <c r="D191" s="48"/>
      <c r="E191" s="79"/>
      <c r="F191" s="79"/>
      <c r="G191" s="164"/>
      <c r="H191" s="86"/>
      <c r="I191" s="88"/>
      <c r="J191" s="88"/>
      <c r="K191" s="88"/>
      <c r="L191" s="81"/>
      <c r="M191" s="88"/>
      <c r="N191" s="88"/>
      <c r="O191" s="88"/>
      <c r="P191" s="81"/>
      <c r="Q191" s="88"/>
      <c r="R191" s="88"/>
      <c r="S191" s="88"/>
      <c r="T191" s="81"/>
      <c r="U191" s="88"/>
      <c r="V191" s="88"/>
      <c r="W191" s="88"/>
      <c r="X191" s="81"/>
      <c r="Y191" s="170">
        <f>Y190-Y189</f>
        <v>0.55454545454545379</v>
      </c>
      <c r="Z191" s="170">
        <f>Z190-Z189</f>
        <v>5.4545454545454533</v>
      </c>
    </row>
    <row r="192" spans="2:26" x14ac:dyDescent="0.25">
      <c r="B192" s="79">
        <v>9</v>
      </c>
      <c r="C192" s="173" t="s">
        <v>74</v>
      </c>
      <c r="D192" s="98" t="s">
        <v>101</v>
      </c>
      <c r="E192" s="100">
        <v>9</v>
      </c>
      <c r="F192" s="100">
        <v>13</v>
      </c>
      <c r="G192" s="178">
        <f>I192+J192+K192+M192+N192+O192+Q192+R192+S192+U192+V192+W192</f>
        <v>13</v>
      </c>
      <c r="H192" s="104" t="s">
        <v>40</v>
      </c>
      <c r="I192" s="155">
        <v>4</v>
      </c>
      <c r="J192" s="155"/>
      <c r="K192" s="155">
        <v>1</v>
      </c>
      <c r="L192" s="158">
        <f t="shared" ref="L192" si="215">SUM(I192:K192)*100/G192</f>
        <v>38.46153846153846</v>
      </c>
      <c r="M192" s="155">
        <v>3</v>
      </c>
      <c r="N192" s="155">
        <v>1</v>
      </c>
      <c r="O192" s="155"/>
      <c r="P192" s="155">
        <f t="shared" ref="P192" si="216">SUM(M192:O192)*100/G192</f>
        <v>30.76923076923077</v>
      </c>
      <c r="Q192" s="155">
        <v>2</v>
      </c>
      <c r="R192" s="155">
        <v>1</v>
      </c>
      <c r="S192" s="155">
        <v>1</v>
      </c>
      <c r="T192" s="158">
        <f t="shared" ref="T192" si="217">SUM(Q192:S192)*100/G192</f>
        <v>30.76923076923077</v>
      </c>
      <c r="U192" s="155"/>
      <c r="V192" s="155"/>
      <c r="W192" s="155"/>
      <c r="X192" s="158">
        <f t="shared" ref="X192" si="218">SUM(U192:W192)*100/G192</f>
        <v>0</v>
      </c>
      <c r="Y192" s="166">
        <f t="shared" ref="Y192" si="219">((1*I192)+(2*J192)+(3*K192)+(4*M192)+(5*N192)+(6*O192)+(7*Q192)+(8*R192)+(9*S192)+(10*U192)+(11*V192)+(12*W192))/G192</f>
        <v>4.2307692307692308</v>
      </c>
      <c r="Z192" s="167">
        <f t="shared" ref="Z192" si="220">T192+X192</f>
        <v>30.76923076923077</v>
      </c>
    </row>
    <row r="193" spans="2:26" x14ac:dyDescent="0.25">
      <c r="B193" s="79"/>
      <c r="C193" s="86" t="s">
        <v>74</v>
      </c>
      <c r="D193" s="48" t="s">
        <v>19</v>
      </c>
      <c r="E193" s="79">
        <v>10</v>
      </c>
      <c r="F193" s="79">
        <v>8</v>
      </c>
      <c r="G193" s="80">
        <f t="shared" si="0"/>
        <v>8</v>
      </c>
      <c r="H193" s="86" t="s">
        <v>40</v>
      </c>
      <c r="I193" s="88"/>
      <c r="J193" s="88">
        <v>1</v>
      </c>
      <c r="K193" s="88">
        <v>4</v>
      </c>
      <c r="L193" s="81">
        <f t="shared" si="1"/>
        <v>62.5</v>
      </c>
      <c r="M193" s="88"/>
      <c r="N193" s="88">
        <v>1</v>
      </c>
      <c r="O193" s="88"/>
      <c r="P193" s="81">
        <f t="shared" si="2"/>
        <v>12.5</v>
      </c>
      <c r="Q193" s="88">
        <v>2</v>
      </c>
      <c r="R193" s="88"/>
      <c r="S193" s="88"/>
      <c r="T193" s="81">
        <f t="shared" si="3"/>
        <v>25</v>
      </c>
      <c r="U193" s="88"/>
      <c r="V193" s="88"/>
      <c r="W193" s="88"/>
      <c r="X193" s="81">
        <f t="shared" si="4"/>
        <v>0</v>
      </c>
      <c r="Y193" s="84">
        <f t="shared" si="5"/>
        <v>4.125</v>
      </c>
      <c r="Z193" s="85">
        <f t="shared" si="6"/>
        <v>25</v>
      </c>
    </row>
    <row r="194" spans="2:26" x14ac:dyDescent="0.25">
      <c r="B194" s="79"/>
      <c r="C194" s="86" t="s">
        <v>74</v>
      </c>
      <c r="D194" s="48" t="s">
        <v>145</v>
      </c>
      <c r="E194" s="79">
        <v>11</v>
      </c>
      <c r="F194" s="79">
        <v>7</v>
      </c>
      <c r="G194" s="80">
        <f t="shared" si="0"/>
        <v>6</v>
      </c>
      <c r="H194" s="86" t="s">
        <v>40</v>
      </c>
      <c r="I194" s="88"/>
      <c r="J194" s="88">
        <v>3</v>
      </c>
      <c r="K194" s="88"/>
      <c r="L194" s="81">
        <f t="shared" si="1"/>
        <v>42.857142857142854</v>
      </c>
      <c r="M194" s="88"/>
      <c r="N194" s="88">
        <v>1</v>
      </c>
      <c r="O194" s="88"/>
      <c r="P194" s="81">
        <f t="shared" si="2"/>
        <v>14.285714285714286</v>
      </c>
      <c r="Q194" s="88">
        <v>2</v>
      </c>
      <c r="R194" s="88"/>
      <c r="S194" s="88"/>
      <c r="T194" s="81">
        <f t="shared" si="3"/>
        <v>28.571428571428573</v>
      </c>
      <c r="U194" s="88"/>
      <c r="V194" s="88"/>
      <c r="W194" s="88"/>
      <c r="X194" s="81">
        <f t="shared" si="4"/>
        <v>0</v>
      </c>
      <c r="Y194" s="84">
        <f t="shared" si="5"/>
        <v>4.166666666666667</v>
      </c>
      <c r="Z194" s="85">
        <f t="shared" si="6"/>
        <v>28.571428571428573</v>
      </c>
    </row>
    <row r="195" spans="2:26" x14ac:dyDescent="0.25">
      <c r="B195" s="79"/>
      <c r="C195" s="86"/>
      <c r="D195" s="48"/>
      <c r="E195" s="79"/>
      <c r="F195" s="79"/>
      <c r="G195" s="164"/>
      <c r="H195" s="86"/>
      <c r="I195" s="88"/>
      <c r="J195" s="88"/>
      <c r="K195" s="88"/>
      <c r="L195" s="81"/>
      <c r="M195" s="88"/>
      <c r="N195" s="88"/>
      <c r="O195" s="88"/>
      <c r="P195" s="81"/>
      <c r="Q195" s="88"/>
      <c r="R195" s="88"/>
      <c r="S195" s="88"/>
      <c r="T195" s="81"/>
      <c r="U195" s="88"/>
      <c r="V195" s="88"/>
      <c r="W195" s="88"/>
      <c r="X195" s="81"/>
      <c r="Y195" s="170">
        <f>Y194-Y193</f>
        <v>4.1666666666666963E-2</v>
      </c>
      <c r="Z195" s="170">
        <f>Z194-Z193</f>
        <v>3.571428571428573</v>
      </c>
    </row>
    <row r="196" spans="2:26" x14ac:dyDescent="0.25">
      <c r="B196" s="79">
        <v>10</v>
      </c>
      <c r="C196" s="104" t="s">
        <v>135</v>
      </c>
      <c r="D196" s="98" t="s">
        <v>101</v>
      </c>
      <c r="E196" s="100">
        <v>10</v>
      </c>
      <c r="F196" s="100">
        <v>14</v>
      </c>
      <c r="G196" s="178">
        <f>I196+J196+K196+M196+N196+O196+Q196+R196+S196+U196+V196+W196</f>
        <v>14</v>
      </c>
      <c r="H196" s="104" t="s">
        <v>40</v>
      </c>
      <c r="I196" s="155"/>
      <c r="J196" s="155">
        <v>1</v>
      </c>
      <c r="K196" s="155">
        <v>3</v>
      </c>
      <c r="L196" s="158">
        <f t="shared" ref="L196" si="221">SUM(I196:K196)*100/G196</f>
        <v>28.571428571428573</v>
      </c>
      <c r="M196" s="155">
        <v>3</v>
      </c>
      <c r="N196" s="155">
        <v>3</v>
      </c>
      <c r="O196" s="155"/>
      <c r="P196" s="155">
        <f t="shared" ref="P196" si="222">SUM(M196:O196)*100/G196</f>
        <v>42.857142857142854</v>
      </c>
      <c r="Q196" s="155">
        <v>1</v>
      </c>
      <c r="R196" s="155">
        <v>2</v>
      </c>
      <c r="S196" s="155"/>
      <c r="T196" s="158">
        <f t="shared" ref="T196" si="223">SUM(Q196:S196)*100/G196</f>
        <v>21.428571428571427</v>
      </c>
      <c r="U196" s="155">
        <v>1</v>
      </c>
      <c r="V196" s="155"/>
      <c r="W196" s="155"/>
      <c r="X196" s="158">
        <f t="shared" ref="X196" si="224">SUM(U196:W196)*100/G196</f>
        <v>7.1428571428571432</v>
      </c>
      <c r="Y196" s="166">
        <f t="shared" ref="Y196" si="225">((1*I196)+(2*J196)+(3*K196)+(4*M196)+(5*N196)+(6*O196)+(7*Q196)+(8*R196)+(9*S196)+(10*U196)+(11*V196)+(12*W196))/G196</f>
        <v>5.0714285714285712</v>
      </c>
      <c r="Z196" s="167">
        <f t="shared" ref="Z196" si="226">T196+X196</f>
        <v>28.571428571428569</v>
      </c>
    </row>
    <row r="197" spans="2:26" x14ac:dyDescent="0.25">
      <c r="B197" s="79"/>
      <c r="C197" s="86" t="s">
        <v>74</v>
      </c>
      <c r="D197" s="48" t="s">
        <v>19</v>
      </c>
      <c r="E197" s="79">
        <v>11</v>
      </c>
      <c r="F197" s="79">
        <v>12</v>
      </c>
      <c r="G197" s="80">
        <f t="shared" si="0"/>
        <v>12</v>
      </c>
      <c r="H197" s="86" t="s">
        <v>40</v>
      </c>
      <c r="I197" s="88"/>
      <c r="J197" s="88"/>
      <c r="K197" s="88">
        <v>3</v>
      </c>
      <c r="L197" s="81">
        <f t="shared" si="1"/>
        <v>25</v>
      </c>
      <c r="M197" s="88"/>
      <c r="N197" s="88">
        <v>2</v>
      </c>
      <c r="O197" s="88">
        <v>3</v>
      </c>
      <c r="P197" s="81">
        <f t="shared" si="2"/>
        <v>41.666666666666664</v>
      </c>
      <c r="Q197" s="88">
        <v>3</v>
      </c>
      <c r="R197" s="88"/>
      <c r="S197" s="88"/>
      <c r="T197" s="81">
        <f t="shared" si="3"/>
        <v>25</v>
      </c>
      <c r="U197" s="88">
        <v>1</v>
      </c>
      <c r="V197" s="88"/>
      <c r="W197" s="88"/>
      <c r="X197" s="81">
        <f t="shared" si="4"/>
        <v>8.3333333333333339</v>
      </c>
      <c r="Y197" s="84">
        <f t="shared" si="5"/>
        <v>5.666666666666667</v>
      </c>
      <c r="Z197" s="85">
        <f t="shared" si="6"/>
        <v>33.333333333333336</v>
      </c>
    </row>
    <row r="198" spans="2:26" x14ac:dyDescent="0.25">
      <c r="B198" s="79"/>
      <c r="C198" s="86"/>
      <c r="D198" s="48"/>
      <c r="E198" s="79"/>
      <c r="F198" s="79"/>
      <c r="G198" s="164"/>
      <c r="H198" s="86"/>
      <c r="I198" s="88"/>
      <c r="J198" s="88"/>
      <c r="K198" s="88"/>
      <c r="L198" s="81"/>
      <c r="M198" s="88"/>
      <c r="N198" s="88"/>
      <c r="O198" s="88"/>
      <c r="P198" s="81"/>
      <c r="Q198" s="88"/>
      <c r="R198" s="88"/>
      <c r="S198" s="88"/>
      <c r="T198" s="81"/>
      <c r="U198" s="88"/>
      <c r="V198" s="88"/>
      <c r="W198" s="88"/>
      <c r="X198" s="81"/>
      <c r="Y198" s="170">
        <f>Y197-Y196</f>
        <v>0.59523809523809579</v>
      </c>
      <c r="Z198" s="170">
        <f>Z197-Z196</f>
        <v>4.7619047619047663</v>
      </c>
    </row>
    <row r="199" spans="2:26" x14ac:dyDescent="0.25">
      <c r="B199" s="79">
        <v>11</v>
      </c>
      <c r="C199" s="173" t="s">
        <v>74</v>
      </c>
      <c r="D199" s="98" t="s">
        <v>101</v>
      </c>
      <c r="E199" s="100">
        <v>11</v>
      </c>
      <c r="F199" s="100">
        <v>13</v>
      </c>
      <c r="G199" s="178">
        <f>I199+J199+K199+M199+N199+O199+Q199+R199+S199+U199+V199+W199</f>
        <v>13</v>
      </c>
      <c r="H199" s="104" t="s">
        <v>40</v>
      </c>
      <c r="I199" s="155"/>
      <c r="J199" s="155">
        <v>2</v>
      </c>
      <c r="K199" s="155">
        <v>1</v>
      </c>
      <c r="L199" s="158">
        <f t="shared" ref="L199" si="227">SUM(I199:K199)*100/G199</f>
        <v>23.076923076923077</v>
      </c>
      <c r="M199" s="155">
        <v>1</v>
      </c>
      <c r="N199" s="155"/>
      <c r="O199" s="155">
        <v>2</v>
      </c>
      <c r="P199" s="155">
        <f t="shared" ref="P199" si="228">SUM(M199:O199)*100/G199</f>
        <v>23.076923076923077</v>
      </c>
      <c r="Q199" s="155">
        <v>2</v>
      </c>
      <c r="R199" s="155">
        <v>2</v>
      </c>
      <c r="S199" s="155"/>
      <c r="T199" s="158">
        <f t="shared" ref="T199" si="229">SUM(Q199:S199)*100/G199</f>
        <v>30.76923076923077</v>
      </c>
      <c r="U199" s="155">
        <v>3</v>
      </c>
      <c r="V199" s="155"/>
      <c r="W199" s="155"/>
      <c r="X199" s="158">
        <f t="shared" ref="X199" si="230">SUM(U199:W199)*100/G199</f>
        <v>23.076923076923077</v>
      </c>
      <c r="Y199" s="166">
        <f t="shared" ref="Y199" si="231">((1*I199)+(2*J199)+(3*K199)+(4*M199)+(5*N199)+(6*O199)+(7*Q199)+(8*R199)+(9*S199)+(10*U199)+(11*V199)+(12*W199))/G199</f>
        <v>6.384615384615385</v>
      </c>
      <c r="Z199" s="167">
        <f t="shared" ref="Z199" si="232">T199+X199</f>
        <v>53.846153846153847</v>
      </c>
    </row>
    <row r="200" spans="2:26" x14ac:dyDescent="0.25">
      <c r="B200" s="79"/>
      <c r="C200" s="86"/>
      <c r="D200" s="48"/>
      <c r="E200" s="79"/>
      <c r="F200" s="79"/>
      <c r="G200" s="164"/>
      <c r="H200" s="86"/>
      <c r="I200" s="88"/>
      <c r="J200" s="88"/>
      <c r="K200" s="88"/>
      <c r="L200" s="81"/>
      <c r="M200" s="88"/>
      <c r="N200" s="88"/>
      <c r="O200" s="88"/>
      <c r="P200" s="81"/>
      <c r="Q200" s="88"/>
      <c r="R200" s="88"/>
      <c r="S200" s="88"/>
      <c r="T200" s="81"/>
      <c r="U200" s="88"/>
      <c r="V200" s="88"/>
      <c r="W200" s="88"/>
      <c r="X200" s="81"/>
      <c r="Y200" s="84"/>
      <c r="Z200" s="85"/>
    </row>
    <row r="201" spans="2:26" x14ac:dyDescent="0.25">
      <c r="B201" s="79"/>
      <c r="D201" s="98" t="s">
        <v>101</v>
      </c>
      <c r="E201" s="79"/>
      <c r="F201" s="79"/>
      <c r="G201" s="164"/>
      <c r="H201" s="179" t="s">
        <v>40</v>
      </c>
      <c r="I201" s="88"/>
      <c r="J201" s="88"/>
      <c r="K201" s="88"/>
      <c r="L201" s="81"/>
      <c r="M201" s="88"/>
      <c r="N201" s="88"/>
      <c r="O201" s="88"/>
      <c r="P201" s="81"/>
      <c r="Q201" s="88"/>
      <c r="R201" s="88"/>
      <c r="S201" s="88"/>
      <c r="T201" s="81"/>
      <c r="U201" s="88"/>
      <c r="V201" s="88"/>
      <c r="W201" s="88"/>
      <c r="X201" s="81"/>
      <c r="Y201" s="166">
        <f>AVERAGE(Y199,Y196,Y192,Y188,Y184,Y180,Y176,Y168,Y164)</f>
        <v>6.5562227895561227</v>
      </c>
      <c r="Z201" s="166">
        <f>AVERAGE(Z199,Z196,Z192,Z188,Z184,Z180,Z176,Z168,Z164)</f>
        <v>58.131868131868131</v>
      </c>
    </row>
    <row r="202" spans="2:26" x14ac:dyDescent="0.25">
      <c r="B202" s="79"/>
      <c r="C202" s="86"/>
      <c r="D202" s="48" t="s">
        <v>19</v>
      </c>
      <c r="E202" s="79"/>
      <c r="F202" s="79"/>
      <c r="G202" s="164"/>
      <c r="H202" s="103" t="s">
        <v>40</v>
      </c>
      <c r="I202" s="88"/>
      <c r="J202" s="88"/>
      <c r="K202" s="88"/>
      <c r="L202" s="81"/>
      <c r="M202" s="88"/>
      <c r="N202" s="88"/>
      <c r="O202" s="88"/>
      <c r="P202" s="81"/>
      <c r="Q202" s="88"/>
      <c r="R202" s="88"/>
      <c r="S202" s="88"/>
      <c r="T202" s="81"/>
      <c r="U202" s="88"/>
      <c r="V202" s="88"/>
      <c r="W202" s="88"/>
      <c r="X202" s="81"/>
      <c r="Y202" s="84">
        <f>AVERAGE(Y197,Y193,Y189,Y185,Y181,Y177,Y173,Y169,Y165,Y161)</f>
        <v>6.6219053985230456</v>
      </c>
      <c r="Z202" s="84">
        <f>AVERAGE(Z197,Z193,Z189,Z185,Z181,Z177,Z173,Z169,Z165,Z161)</f>
        <v>57.933919022154313</v>
      </c>
    </row>
    <row r="203" spans="2:26" x14ac:dyDescent="0.25">
      <c r="B203" s="79"/>
      <c r="C203" s="86"/>
      <c r="D203" s="48" t="s">
        <v>145</v>
      </c>
      <c r="E203" s="79"/>
      <c r="F203" s="79"/>
      <c r="G203" s="164"/>
      <c r="H203" s="103" t="s">
        <v>40</v>
      </c>
      <c r="I203" s="88"/>
      <c r="J203" s="88"/>
      <c r="K203" s="88"/>
      <c r="L203" s="81"/>
      <c r="M203" s="88"/>
      <c r="N203" s="88"/>
      <c r="O203" s="88"/>
      <c r="P203" s="81"/>
      <c r="Q203" s="88"/>
      <c r="R203" s="88"/>
      <c r="S203" s="88"/>
      <c r="T203" s="81"/>
      <c r="U203" s="88"/>
      <c r="V203" s="88"/>
      <c r="W203" s="88"/>
      <c r="X203" s="81"/>
      <c r="Y203" s="84">
        <f>AVERAGE(Y194,Y190,Y186,Y182,Y178,Y174,Y170,Y166,Y162,Y160)</f>
        <v>6.8430252100840336</v>
      </c>
      <c r="Z203" s="84">
        <f>AVERAGE(Z194,Z190,Z186,Z182,Z178,Z174,Z170,Z166,Z162,Z160)</f>
        <v>62.980392156862749</v>
      </c>
    </row>
    <row r="204" spans="2:26" x14ac:dyDescent="0.25">
      <c r="B204" s="79"/>
      <c r="C204" s="86"/>
      <c r="D204" s="87"/>
      <c r="E204" s="83"/>
      <c r="F204" s="31"/>
      <c r="G204" s="91"/>
      <c r="H204" s="52"/>
      <c r="I204" s="13"/>
      <c r="J204" s="13"/>
      <c r="K204" s="13"/>
      <c r="L204" s="81"/>
      <c r="M204" s="13"/>
      <c r="N204" s="13"/>
      <c r="O204" s="13"/>
      <c r="P204" s="81"/>
      <c r="Q204" s="13"/>
      <c r="R204" s="13"/>
      <c r="S204" s="13"/>
      <c r="T204" s="81"/>
      <c r="U204" s="13"/>
      <c r="V204" s="13"/>
      <c r="W204" s="13"/>
      <c r="X204" s="81"/>
      <c r="Y204" s="170">
        <f>Y203-Y202</f>
        <v>0.22111981156098803</v>
      </c>
      <c r="Z204" s="170">
        <f>Z203-Z202</f>
        <v>5.0464731347084353</v>
      </c>
    </row>
    <row r="205" spans="2:26" x14ac:dyDescent="0.25">
      <c r="B205" s="79">
        <v>1</v>
      </c>
      <c r="C205" s="173" t="s">
        <v>75</v>
      </c>
      <c r="D205" s="98" t="s">
        <v>101</v>
      </c>
      <c r="E205" s="100">
        <v>5</v>
      </c>
      <c r="F205" s="100">
        <v>15</v>
      </c>
      <c r="G205" s="80">
        <f t="shared" si="0"/>
        <v>15</v>
      </c>
      <c r="H205" s="104" t="s">
        <v>41</v>
      </c>
      <c r="I205" s="155"/>
      <c r="J205" s="155"/>
      <c r="K205" s="155">
        <v>1</v>
      </c>
      <c r="L205" s="158">
        <f t="shared" ref="L205" si="233">SUM(I205:K205)*100/G205</f>
        <v>6.666666666666667</v>
      </c>
      <c r="M205" s="155">
        <v>1</v>
      </c>
      <c r="N205" s="155"/>
      <c r="O205" s="155">
        <v>2</v>
      </c>
      <c r="P205" s="158">
        <f t="shared" ref="P205" si="234">SUM(M205:O205)*100/G205</f>
        <v>20</v>
      </c>
      <c r="Q205" s="155"/>
      <c r="R205" s="155">
        <v>2</v>
      </c>
      <c r="S205" s="155">
        <v>3</v>
      </c>
      <c r="T205" s="158">
        <f t="shared" ref="T205" si="235">SUM(Q205:S205)*100/G205</f>
        <v>33.333333333333336</v>
      </c>
      <c r="U205" s="155">
        <v>3</v>
      </c>
      <c r="V205" s="155">
        <v>3</v>
      </c>
      <c r="W205" s="155"/>
      <c r="X205" s="158">
        <f>SUM(U205:W205)*100/G205</f>
        <v>40</v>
      </c>
      <c r="Y205" s="166">
        <f t="shared" si="5"/>
        <v>8.3333333333333339</v>
      </c>
      <c r="Z205" s="167">
        <f t="shared" si="6"/>
        <v>73.333333333333343</v>
      </c>
    </row>
    <row r="206" spans="2:26" x14ac:dyDescent="0.25">
      <c r="B206" s="79">
        <v>2</v>
      </c>
      <c r="C206" s="86" t="s">
        <v>64</v>
      </c>
      <c r="D206" s="48" t="s">
        <v>19</v>
      </c>
      <c r="E206" s="79">
        <v>5</v>
      </c>
      <c r="F206" s="79">
        <v>14</v>
      </c>
      <c r="G206" s="80">
        <f t="shared" si="0"/>
        <v>14</v>
      </c>
      <c r="H206" s="86" t="s">
        <v>41</v>
      </c>
      <c r="I206" s="88"/>
      <c r="J206" s="88">
        <v>1</v>
      </c>
      <c r="K206" s="88">
        <v>3</v>
      </c>
      <c r="L206" s="81">
        <f t="shared" si="1"/>
        <v>28.571428571428573</v>
      </c>
      <c r="M206" s="88"/>
      <c r="N206" s="88">
        <v>2</v>
      </c>
      <c r="O206" s="88">
        <v>1</v>
      </c>
      <c r="P206" s="81">
        <f t="shared" si="2"/>
        <v>21.428571428571427</v>
      </c>
      <c r="Q206" s="88">
        <v>2</v>
      </c>
      <c r="R206" s="88">
        <v>1</v>
      </c>
      <c r="S206" s="88">
        <v>3</v>
      </c>
      <c r="T206" s="81">
        <f t="shared" si="3"/>
        <v>42.857142857142854</v>
      </c>
      <c r="U206" s="88">
        <v>1</v>
      </c>
      <c r="V206" s="88"/>
      <c r="W206" s="88"/>
      <c r="X206" s="81">
        <f t="shared" si="4"/>
        <v>7.1428571428571432</v>
      </c>
      <c r="Y206" s="84">
        <f t="shared" si="5"/>
        <v>6.1428571428571432</v>
      </c>
      <c r="Z206" s="85">
        <f t="shared" si="6"/>
        <v>50</v>
      </c>
    </row>
    <row r="207" spans="2:26" x14ac:dyDescent="0.25">
      <c r="B207" s="79"/>
      <c r="C207" s="240" t="s">
        <v>64</v>
      </c>
      <c r="D207" s="241" t="s">
        <v>145</v>
      </c>
      <c r="E207" s="83">
        <v>5</v>
      </c>
      <c r="F207" s="242">
        <v>17</v>
      </c>
      <c r="G207" s="80">
        <f>I207+J207+K207+M207+N207+O207+Q207+R207+S207+U207+V207+W207</f>
        <v>17</v>
      </c>
      <c r="H207" s="104" t="s">
        <v>41</v>
      </c>
      <c r="I207" s="13"/>
      <c r="J207" s="13"/>
      <c r="K207" s="13"/>
      <c r="L207" s="158">
        <f>SUM(I207:K207)*100/G207</f>
        <v>0</v>
      </c>
      <c r="M207" s="13"/>
      <c r="N207" s="269">
        <v>2</v>
      </c>
      <c r="O207" s="269">
        <v>1</v>
      </c>
      <c r="P207" s="158">
        <f>SUM(M207:O207)*100/G207</f>
        <v>17.647058823529413</v>
      </c>
      <c r="Q207" s="269">
        <v>6</v>
      </c>
      <c r="R207" s="269">
        <v>1</v>
      </c>
      <c r="S207" s="269">
        <v>3</v>
      </c>
      <c r="T207" s="158">
        <f>SUM(Q207:S207)*100/G207</f>
        <v>58.823529411764703</v>
      </c>
      <c r="U207" s="269">
        <v>4</v>
      </c>
      <c r="V207" s="13"/>
      <c r="W207" s="13"/>
      <c r="X207" s="158">
        <f>SUM(U207:W207)*100/G207</f>
        <v>23.529411764705884</v>
      </c>
      <c r="Y207" s="166">
        <f>((1*I207)+(2*J207)+(3*K207)+(4*M207)+(5*N207)+(6*O207)+(7*Q207)+(8*R207)+(9*S207)+(10*U207)+(11*V207)+(12*W207))/G207</f>
        <v>7.8235294117647056</v>
      </c>
      <c r="Z207" s="167">
        <f>T207+X207</f>
        <v>82.35294117647058</v>
      </c>
    </row>
    <row r="208" spans="2:26" x14ac:dyDescent="0.25">
      <c r="B208" s="79"/>
      <c r="C208" s="86" t="s">
        <v>72</v>
      </c>
      <c r="D208" s="48" t="s">
        <v>145</v>
      </c>
      <c r="E208" s="79">
        <v>7</v>
      </c>
      <c r="F208" s="79">
        <v>14</v>
      </c>
      <c r="G208" s="80">
        <f t="shared" si="0"/>
        <v>14</v>
      </c>
      <c r="H208" s="86" t="s">
        <v>41</v>
      </c>
      <c r="I208" s="88"/>
      <c r="J208" s="88"/>
      <c r="K208" s="88"/>
      <c r="L208" s="81">
        <f t="shared" si="1"/>
        <v>0</v>
      </c>
      <c r="M208" s="88">
        <v>1</v>
      </c>
      <c r="N208" s="88">
        <v>3</v>
      </c>
      <c r="O208" s="88">
        <v>2</v>
      </c>
      <c r="P208" s="81">
        <f t="shared" si="2"/>
        <v>42.857142857142854</v>
      </c>
      <c r="Q208" s="88">
        <v>2</v>
      </c>
      <c r="R208" s="88">
        <v>1</v>
      </c>
      <c r="S208" s="88">
        <v>3</v>
      </c>
      <c r="T208" s="81">
        <f t="shared" si="3"/>
        <v>42.857142857142854</v>
      </c>
      <c r="U208" s="88">
        <v>2</v>
      </c>
      <c r="V208" s="88"/>
      <c r="W208" s="88"/>
      <c r="X208" s="81">
        <f t="shared" si="4"/>
        <v>14.285714285714286</v>
      </c>
      <c r="Y208" s="270">
        <f t="shared" si="5"/>
        <v>7.1428571428571432</v>
      </c>
      <c r="Z208" s="271">
        <f t="shared" si="6"/>
        <v>57.142857142857139</v>
      </c>
    </row>
    <row r="209" spans="2:26" x14ac:dyDescent="0.25">
      <c r="B209" s="79"/>
      <c r="C209" s="86"/>
      <c r="D209" s="48"/>
      <c r="E209" s="79"/>
      <c r="F209" s="79"/>
      <c r="G209" s="80"/>
      <c r="H209" s="86"/>
      <c r="I209" s="88"/>
      <c r="J209" s="88"/>
      <c r="K209" s="88"/>
      <c r="L209" s="81"/>
      <c r="M209" s="88"/>
      <c r="N209" s="88"/>
      <c r="O209" s="88"/>
      <c r="P209" s="81"/>
      <c r="Q209" s="88"/>
      <c r="R209" s="88"/>
      <c r="S209" s="88"/>
      <c r="T209" s="81"/>
      <c r="U209" s="88"/>
      <c r="V209" s="88"/>
      <c r="W209" s="88"/>
      <c r="X209" s="81"/>
      <c r="Y209" s="84"/>
      <c r="Z209" s="85"/>
    </row>
    <row r="210" spans="2:26" x14ac:dyDescent="0.25">
      <c r="B210" s="79">
        <v>3</v>
      </c>
      <c r="C210" s="86" t="s">
        <v>72</v>
      </c>
      <c r="D210" s="48" t="s">
        <v>19</v>
      </c>
      <c r="E210" s="79">
        <v>7</v>
      </c>
      <c r="F210" s="79">
        <v>10</v>
      </c>
      <c r="G210" s="80">
        <f t="shared" si="0"/>
        <v>10</v>
      </c>
      <c r="H210" s="86" t="s">
        <v>41</v>
      </c>
      <c r="I210" s="88"/>
      <c r="J210" s="88">
        <v>2</v>
      </c>
      <c r="K210" s="88"/>
      <c r="L210" s="81">
        <f t="shared" si="1"/>
        <v>20</v>
      </c>
      <c r="M210" s="88">
        <v>3</v>
      </c>
      <c r="N210" s="88"/>
      <c r="O210" s="88">
        <v>1</v>
      </c>
      <c r="P210" s="81">
        <f t="shared" si="2"/>
        <v>40</v>
      </c>
      <c r="Q210" s="88">
        <v>1</v>
      </c>
      <c r="R210" s="88">
        <v>2</v>
      </c>
      <c r="S210" s="88">
        <v>1</v>
      </c>
      <c r="T210" s="81">
        <f t="shared" si="3"/>
        <v>40</v>
      </c>
      <c r="U210" s="88"/>
      <c r="V210" s="88"/>
      <c r="W210" s="88"/>
      <c r="X210" s="81">
        <f t="shared" si="4"/>
        <v>0</v>
      </c>
      <c r="Y210" s="84">
        <f t="shared" si="5"/>
        <v>5.4</v>
      </c>
      <c r="Z210" s="85">
        <f t="shared" si="6"/>
        <v>40</v>
      </c>
    </row>
    <row r="211" spans="2:26" x14ac:dyDescent="0.25">
      <c r="B211" s="79"/>
      <c r="C211" s="173" t="s">
        <v>75</v>
      </c>
      <c r="D211" s="48" t="s">
        <v>145</v>
      </c>
      <c r="E211" s="79">
        <v>8</v>
      </c>
      <c r="F211" s="79">
        <v>10</v>
      </c>
      <c r="G211" s="80">
        <f t="shared" si="0"/>
        <v>10</v>
      </c>
      <c r="H211" s="86" t="s">
        <v>41</v>
      </c>
      <c r="I211" s="88"/>
      <c r="J211" s="88">
        <v>1</v>
      </c>
      <c r="K211" s="88">
        <v>3</v>
      </c>
      <c r="L211" s="81">
        <f t="shared" si="1"/>
        <v>40</v>
      </c>
      <c r="M211" s="88">
        <v>1</v>
      </c>
      <c r="N211" s="88">
        <v>1</v>
      </c>
      <c r="O211" s="88"/>
      <c r="P211" s="81">
        <f t="shared" si="2"/>
        <v>20</v>
      </c>
      <c r="Q211" s="88"/>
      <c r="R211" s="88">
        <v>1</v>
      </c>
      <c r="S211" s="88">
        <v>2</v>
      </c>
      <c r="T211" s="81">
        <f t="shared" si="3"/>
        <v>30</v>
      </c>
      <c r="U211" s="88">
        <v>1</v>
      </c>
      <c r="V211" s="88"/>
      <c r="W211" s="88"/>
      <c r="X211" s="81">
        <f t="shared" si="4"/>
        <v>10</v>
      </c>
      <c r="Y211" s="84">
        <f t="shared" si="5"/>
        <v>5.6</v>
      </c>
      <c r="Z211" s="85">
        <f t="shared" si="6"/>
        <v>40</v>
      </c>
    </row>
    <row r="212" spans="2:26" x14ac:dyDescent="0.25">
      <c r="B212" s="79"/>
      <c r="C212" s="92"/>
      <c r="D212" s="48"/>
      <c r="E212" s="79"/>
      <c r="F212" s="79"/>
      <c r="G212" s="80"/>
      <c r="H212" s="86"/>
      <c r="I212" s="88"/>
      <c r="J212" s="88"/>
      <c r="K212" s="88"/>
      <c r="L212" s="81"/>
      <c r="M212" s="88"/>
      <c r="N212" s="88"/>
      <c r="O212" s="88"/>
      <c r="P212" s="81"/>
      <c r="Q212" s="88"/>
      <c r="R212" s="88"/>
      <c r="S212" s="88"/>
      <c r="T212" s="81"/>
      <c r="U212" s="88"/>
      <c r="V212" s="88"/>
      <c r="W212" s="88"/>
      <c r="X212" s="81"/>
      <c r="Y212" s="170">
        <f>Y211-Y210</f>
        <v>0.19999999999999929</v>
      </c>
      <c r="Z212" s="170">
        <f>Z211-Z210</f>
        <v>0</v>
      </c>
    </row>
    <row r="213" spans="2:26" x14ac:dyDescent="0.25">
      <c r="B213" s="79">
        <v>4</v>
      </c>
      <c r="C213" s="173" t="s">
        <v>75</v>
      </c>
      <c r="D213" s="98" t="s">
        <v>101</v>
      </c>
      <c r="E213" s="100">
        <v>7</v>
      </c>
      <c r="F213" s="137">
        <v>11</v>
      </c>
      <c r="G213" s="80">
        <f t="shared" si="0"/>
        <v>11</v>
      </c>
      <c r="H213" s="104" t="s">
        <v>41</v>
      </c>
      <c r="I213" s="155"/>
      <c r="J213" s="155"/>
      <c r="K213" s="155"/>
      <c r="L213" s="158">
        <f t="shared" ref="L213" si="236">SUM(I213:K213)*100/G213</f>
        <v>0</v>
      </c>
      <c r="M213" s="155"/>
      <c r="N213" s="155">
        <v>1</v>
      </c>
      <c r="O213" s="155">
        <v>2</v>
      </c>
      <c r="P213" s="158">
        <f t="shared" ref="P213" si="237">SUM(M213:O213)*100/G213</f>
        <v>27.272727272727273</v>
      </c>
      <c r="Q213" s="155"/>
      <c r="R213" s="155">
        <v>2</v>
      </c>
      <c r="S213" s="155">
        <v>2</v>
      </c>
      <c r="T213" s="158">
        <f t="shared" ref="T213" si="238">SUM(Q213:S213)*100/G213</f>
        <v>36.363636363636367</v>
      </c>
      <c r="U213" s="155">
        <v>3</v>
      </c>
      <c r="V213" s="155">
        <v>1</v>
      </c>
      <c r="W213" s="155"/>
      <c r="X213" s="158">
        <f t="shared" ref="X213" si="239">SUM(U213:W213)*100/G213</f>
        <v>36.363636363636367</v>
      </c>
      <c r="Y213" s="166">
        <f t="shared" ref="Y213" si="240">((1*I213)+(2*J213)+(3*K213)+(4*M213)+(5*N213)+(6*O213)+(7*Q213)+(8*R213)+(9*S213)+(10*U213)+(11*V213)+(12*W213))/G213</f>
        <v>8.3636363636363633</v>
      </c>
      <c r="Z213" s="167">
        <f t="shared" ref="Z213" si="241">T213+X213</f>
        <v>72.727272727272734</v>
      </c>
    </row>
    <row r="214" spans="2:26" x14ac:dyDescent="0.25">
      <c r="B214" s="79"/>
      <c r="C214" s="86" t="s">
        <v>75</v>
      </c>
      <c r="D214" s="48" t="s">
        <v>19</v>
      </c>
      <c r="E214" s="79">
        <v>8</v>
      </c>
      <c r="F214" s="90">
        <v>12</v>
      </c>
      <c r="G214" s="80">
        <f t="shared" si="0"/>
        <v>12</v>
      </c>
      <c r="H214" s="86" t="s">
        <v>41</v>
      </c>
      <c r="I214" s="88"/>
      <c r="J214" s="88"/>
      <c r="K214" s="88"/>
      <c r="L214" s="81">
        <f t="shared" si="1"/>
        <v>0</v>
      </c>
      <c r="M214" s="88">
        <v>1</v>
      </c>
      <c r="N214" s="88">
        <v>2</v>
      </c>
      <c r="O214" s="88"/>
      <c r="P214" s="81">
        <f t="shared" si="2"/>
        <v>25</v>
      </c>
      <c r="Q214" s="88">
        <v>2</v>
      </c>
      <c r="R214" s="88">
        <v>2</v>
      </c>
      <c r="S214" s="88">
        <v>1</v>
      </c>
      <c r="T214" s="81">
        <f t="shared" si="3"/>
        <v>41.666666666666664</v>
      </c>
      <c r="U214" s="88">
        <v>3</v>
      </c>
      <c r="V214" s="88">
        <v>1</v>
      </c>
      <c r="W214" s="88"/>
      <c r="X214" s="81">
        <f t="shared" si="4"/>
        <v>33.333333333333336</v>
      </c>
      <c r="Y214" s="84">
        <f t="shared" si="5"/>
        <v>7.833333333333333</v>
      </c>
      <c r="Z214" s="85">
        <f t="shared" si="6"/>
        <v>75</v>
      </c>
    </row>
    <row r="215" spans="2:26" x14ac:dyDescent="0.25">
      <c r="B215" s="79"/>
      <c r="C215" s="86" t="s">
        <v>75</v>
      </c>
      <c r="D215" s="48" t="s">
        <v>145</v>
      </c>
      <c r="E215" s="79">
        <v>9</v>
      </c>
      <c r="F215" s="90">
        <v>12</v>
      </c>
      <c r="G215" s="80">
        <f t="shared" si="0"/>
        <v>12</v>
      </c>
      <c r="H215" s="86" t="s">
        <v>41</v>
      </c>
      <c r="I215" s="88"/>
      <c r="J215" s="88"/>
      <c r="K215" s="88"/>
      <c r="L215" s="81">
        <f t="shared" si="1"/>
        <v>0</v>
      </c>
      <c r="M215" s="88">
        <v>1</v>
      </c>
      <c r="N215" s="88"/>
      <c r="O215" s="88"/>
      <c r="P215" s="81">
        <f t="shared" si="2"/>
        <v>8.3333333333333339</v>
      </c>
      <c r="Q215" s="88">
        <v>2</v>
      </c>
      <c r="R215" s="88">
        <v>5</v>
      </c>
      <c r="S215" s="88">
        <v>1</v>
      </c>
      <c r="T215" s="81">
        <f t="shared" si="3"/>
        <v>66.666666666666671</v>
      </c>
      <c r="U215" s="88">
        <v>2</v>
      </c>
      <c r="V215" s="88">
        <v>1</v>
      </c>
      <c r="W215" s="88"/>
      <c r="X215" s="81">
        <f t="shared" si="4"/>
        <v>25</v>
      </c>
      <c r="Y215" s="84">
        <f t="shared" si="5"/>
        <v>8.1666666666666661</v>
      </c>
      <c r="Z215" s="85">
        <f t="shared" si="6"/>
        <v>91.666666666666671</v>
      </c>
    </row>
    <row r="216" spans="2:26" x14ac:dyDescent="0.25">
      <c r="B216" s="79"/>
      <c r="C216" s="86"/>
      <c r="D216" s="48"/>
      <c r="E216" s="79"/>
      <c r="F216" s="90"/>
      <c r="G216" s="164"/>
      <c r="H216" s="86"/>
      <c r="I216" s="88"/>
      <c r="J216" s="88"/>
      <c r="K216" s="88"/>
      <c r="L216" s="81"/>
      <c r="M216" s="88"/>
      <c r="N216" s="88"/>
      <c r="O216" s="88"/>
      <c r="P216" s="81"/>
      <c r="Q216" s="88"/>
      <c r="R216" s="88"/>
      <c r="S216" s="88"/>
      <c r="T216" s="81"/>
      <c r="U216" s="88"/>
      <c r="V216" s="88"/>
      <c r="W216" s="88"/>
      <c r="X216" s="81"/>
      <c r="Y216" s="170">
        <f>Y215-Y214</f>
        <v>0.33333333333333304</v>
      </c>
      <c r="Z216" s="170">
        <f>Z215-Z214</f>
        <v>16.666666666666671</v>
      </c>
    </row>
    <row r="217" spans="2:26" x14ac:dyDescent="0.25">
      <c r="B217" s="79">
        <v>5</v>
      </c>
      <c r="C217" s="173" t="s">
        <v>75</v>
      </c>
      <c r="D217" s="98" t="s">
        <v>101</v>
      </c>
      <c r="E217" s="100">
        <v>8</v>
      </c>
      <c r="F217" s="175">
        <v>11</v>
      </c>
      <c r="G217" s="80">
        <f t="shared" si="0"/>
        <v>11</v>
      </c>
      <c r="H217" s="104" t="s">
        <v>41</v>
      </c>
      <c r="I217" s="155"/>
      <c r="J217" s="155"/>
      <c r="K217" s="155">
        <v>2</v>
      </c>
      <c r="L217" s="158">
        <f t="shared" ref="L217" si="242">SUM(I217:K217)*100/G217</f>
        <v>18.181818181818183</v>
      </c>
      <c r="M217" s="155"/>
      <c r="N217" s="155">
        <v>1</v>
      </c>
      <c r="O217" s="155">
        <v>1</v>
      </c>
      <c r="P217" s="158">
        <f t="shared" ref="P217" si="243">SUM(M217:O217)*100/G217</f>
        <v>18.181818181818183</v>
      </c>
      <c r="Q217" s="155">
        <v>2</v>
      </c>
      <c r="R217" s="155">
        <v>1</v>
      </c>
      <c r="S217" s="155">
        <v>2</v>
      </c>
      <c r="T217" s="158">
        <f t="shared" ref="T217" si="244">SUM(Q217:S217)*100/G217</f>
        <v>45.454545454545453</v>
      </c>
      <c r="U217" s="155">
        <v>1</v>
      </c>
      <c r="V217" s="155">
        <v>1</v>
      </c>
      <c r="W217" s="155"/>
      <c r="X217" s="158">
        <f t="shared" ref="X217" si="245">SUM(U217:W217)*100/G217</f>
        <v>18.181818181818183</v>
      </c>
      <c r="Y217" s="166">
        <f t="shared" ref="Y217" si="246">((1*I217)+(2*J217)+(3*K217)+(4*M217)+(5*N217)+(6*O217)+(7*Q217)+(8*R217)+(9*S217)+(10*U217)+(11*V217)+(12*W217))/G217</f>
        <v>7.0909090909090908</v>
      </c>
      <c r="Z217" s="167">
        <f t="shared" ref="Z217" si="247">T217+X217</f>
        <v>63.63636363636364</v>
      </c>
    </row>
    <row r="218" spans="2:26" x14ac:dyDescent="0.25">
      <c r="B218" s="79"/>
      <c r="C218" s="86" t="s">
        <v>75</v>
      </c>
      <c r="D218" s="48" t="s">
        <v>19</v>
      </c>
      <c r="E218" s="79">
        <v>9</v>
      </c>
      <c r="F218" s="79">
        <v>11</v>
      </c>
      <c r="G218" s="80">
        <f t="shared" si="0"/>
        <v>11</v>
      </c>
      <c r="H218" s="86" t="s">
        <v>41</v>
      </c>
      <c r="I218" s="88"/>
      <c r="J218" s="88"/>
      <c r="K218" s="88">
        <v>1</v>
      </c>
      <c r="L218" s="81">
        <f t="shared" si="1"/>
        <v>9.0909090909090917</v>
      </c>
      <c r="M218" s="88">
        <v>1</v>
      </c>
      <c r="N218" s="88"/>
      <c r="O218" s="88">
        <v>1</v>
      </c>
      <c r="P218" s="81">
        <f t="shared" si="2"/>
        <v>18.181818181818183</v>
      </c>
      <c r="Q218" s="88">
        <v>2</v>
      </c>
      <c r="R218" s="88">
        <v>3</v>
      </c>
      <c r="S218" s="88">
        <v>1</v>
      </c>
      <c r="T218" s="81">
        <f t="shared" si="3"/>
        <v>54.545454545454547</v>
      </c>
      <c r="U218" s="88">
        <v>1</v>
      </c>
      <c r="V218" s="88">
        <v>1</v>
      </c>
      <c r="W218" s="88"/>
      <c r="X218" s="81">
        <f t="shared" si="4"/>
        <v>18.181818181818183</v>
      </c>
      <c r="Y218" s="84">
        <f t="shared" si="5"/>
        <v>7.3636363636363633</v>
      </c>
      <c r="Z218" s="85">
        <f t="shared" si="6"/>
        <v>72.727272727272734</v>
      </c>
    </row>
    <row r="219" spans="2:26" x14ac:dyDescent="0.25">
      <c r="B219" s="79"/>
      <c r="C219" s="86" t="s">
        <v>75</v>
      </c>
      <c r="D219" s="48" t="s">
        <v>145</v>
      </c>
      <c r="E219" s="79">
        <v>10</v>
      </c>
      <c r="F219" s="79">
        <v>10</v>
      </c>
      <c r="G219" s="80">
        <f t="shared" si="0"/>
        <v>10</v>
      </c>
      <c r="H219" s="86" t="s">
        <v>41</v>
      </c>
      <c r="I219" s="88"/>
      <c r="J219" s="88"/>
      <c r="K219" s="88">
        <v>1</v>
      </c>
      <c r="L219" s="81">
        <f t="shared" si="1"/>
        <v>10</v>
      </c>
      <c r="M219" s="88"/>
      <c r="N219" s="88">
        <v>1</v>
      </c>
      <c r="O219" s="88">
        <v>1</v>
      </c>
      <c r="P219" s="81">
        <f t="shared" si="2"/>
        <v>20</v>
      </c>
      <c r="Q219" s="88">
        <v>2</v>
      </c>
      <c r="R219" s="88">
        <v>1</v>
      </c>
      <c r="S219" s="88">
        <v>1</v>
      </c>
      <c r="T219" s="81">
        <f t="shared" si="3"/>
        <v>40</v>
      </c>
      <c r="U219" s="88">
        <v>2</v>
      </c>
      <c r="V219" s="88">
        <v>1</v>
      </c>
      <c r="W219" s="88"/>
      <c r="X219" s="81">
        <f t="shared" si="4"/>
        <v>30</v>
      </c>
      <c r="Y219" s="84">
        <f t="shared" si="5"/>
        <v>7.6</v>
      </c>
      <c r="Z219" s="85">
        <f t="shared" si="6"/>
        <v>70</v>
      </c>
    </row>
    <row r="220" spans="2:26" x14ac:dyDescent="0.25">
      <c r="B220" s="79"/>
      <c r="C220" s="86"/>
      <c r="D220" s="48"/>
      <c r="E220" s="79"/>
      <c r="F220" s="79"/>
      <c r="G220" s="164"/>
      <c r="H220" s="86"/>
      <c r="I220" s="88"/>
      <c r="J220" s="88"/>
      <c r="K220" s="88"/>
      <c r="L220" s="81"/>
      <c r="M220" s="88"/>
      <c r="N220" s="88"/>
      <c r="O220" s="88"/>
      <c r="P220" s="81"/>
      <c r="Q220" s="88"/>
      <c r="R220" s="88"/>
      <c r="S220" s="88"/>
      <c r="T220" s="81"/>
      <c r="U220" s="88"/>
      <c r="V220" s="88"/>
      <c r="W220" s="88"/>
      <c r="X220" s="81"/>
      <c r="Y220" s="170">
        <f>Y219-Y218</f>
        <v>0.23636363636363633</v>
      </c>
      <c r="Z220" s="170">
        <f>Z219-Z218</f>
        <v>-2.7272727272727337</v>
      </c>
    </row>
    <row r="221" spans="2:26" x14ac:dyDescent="0.25">
      <c r="B221" s="79">
        <v>6</v>
      </c>
      <c r="C221" s="173" t="s">
        <v>75</v>
      </c>
      <c r="D221" s="98" t="s">
        <v>101</v>
      </c>
      <c r="E221" s="100">
        <v>9</v>
      </c>
      <c r="F221" s="100">
        <v>13</v>
      </c>
      <c r="G221" s="80">
        <f t="shared" si="0"/>
        <v>13</v>
      </c>
      <c r="H221" s="104" t="s">
        <v>41</v>
      </c>
      <c r="I221" s="155"/>
      <c r="J221" s="155">
        <v>3</v>
      </c>
      <c r="K221" s="155">
        <v>2</v>
      </c>
      <c r="L221" s="158">
        <f t="shared" ref="L221" si="248">SUM(I221:K221)*100/G221</f>
        <v>38.46153846153846</v>
      </c>
      <c r="M221" s="155">
        <v>1</v>
      </c>
      <c r="N221" s="155">
        <v>2</v>
      </c>
      <c r="O221" s="155">
        <v>1</v>
      </c>
      <c r="P221" s="158">
        <f t="shared" ref="P221" si="249">SUM(M221:O221)*100/G221</f>
        <v>30.76923076923077</v>
      </c>
      <c r="Q221" s="155"/>
      <c r="R221" s="155">
        <v>3</v>
      </c>
      <c r="S221" s="155"/>
      <c r="T221" s="158">
        <f t="shared" ref="T221" si="250">SUM(Q221:S221)*100/G221</f>
        <v>23.076923076923077</v>
      </c>
      <c r="U221" s="155">
        <v>1</v>
      </c>
      <c r="V221" s="155"/>
      <c r="W221" s="155"/>
      <c r="X221" s="158">
        <f t="shared" ref="X221" si="251">SUM(U221:W221)*100/G221</f>
        <v>7.6923076923076925</v>
      </c>
      <c r="Y221" s="166">
        <f t="shared" ref="Y221" si="252">((1*I221)+(2*J221)+(3*K221)+(4*M221)+(5*N221)+(6*O221)+(7*Q221)+(8*R221)+(9*S221)+(10*U221)+(11*V221)+(12*W221))/G221</f>
        <v>5.0769230769230766</v>
      </c>
      <c r="Z221" s="167">
        <f t="shared" ref="Z221" si="253">T221+X221</f>
        <v>30.76923076923077</v>
      </c>
    </row>
    <row r="222" spans="2:26" x14ac:dyDescent="0.25">
      <c r="B222" s="79"/>
      <c r="C222" s="86" t="s">
        <v>75</v>
      </c>
      <c r="D222" s="48" t="s">
        <v>19</v>
      </c>
      <c r="E222" s="79">
        <v>10</v>
      </c>
      <c r="F222" s="79">
        <v>8</v>
      </c>
      <c r="G222" s="80">
        <f t="shared" si="0"/>
        <v>8</v>
      </c>
      <c r="H222" s="86" t="s">
        <v>41</v>
      </c>
      <c r="I222" s="88"/>
      <c r="J222" s="88"/>
      <c r="K222" s="88">
        <v>4</v>
      </c>
      <c r="L222" s="81">
        <f t="shared" si="1"/>
        <v>50</v>
      </c>
      <c r="M222" s="88">
        <v>1</v>
      </c>
      <c r="N222" s="88">
        <v>1</v>
      </c>
      <c r="O222" s="88"/>
      <c r="P222" s="81">
        <f t="shared" si="2"/>
        <v>25</v>
      </c>
      <c r="Q222" s="88">
        <v>2</v>
      </c>
      <c r="R222" s="88"/>
      <c r="S222" s="88"/>
      <c r="T222" s="81">
        <f t="shared" si="3"/>
        <v>25</v>
      </c>
      <c r="U222" s="88"/>
      <c r="V222" s="88"/>
      <c r="W222" s="88"/>
      <c r="X222" s="81">
        <f t="shared" si="4"/>
        <v>0</v>
      </c>
      <c r="Y222" s="84">
        <f t="shared" si="5"/>
        <v>4.375</v>
      </c>
      <c r="Z222" s="85">
        <f t="shared" si="6"/>
        <v>25</v>
      </c>
    </row>
    <row r="223" spans="2:26" x14ac:dyDescent="0.25">
      <c r="B223" s="79"/>
      <c r="C223" s="86" t="s">
        <v>75</v>
      </c>
      <c r="D223" s="48" t="s">
        <v>145</v>
      </c>
      <c r="E223" s="79">
        <v>11</v>
      </c>
      <c r="F223" s="79">
        <v>7</v>
      </c>
      <c r="G223" s="80">
        <f t="shared" si="0"/>
        <v>7</v>
      </c>
      <c r="H223" s="86" t="s">
        <v>41</v>
      </c>
      <c r="I223" s="88"/>
      <c r="J223" s="88">
        <v>2</v>
      </c>
      <c r="K223" s="88"/>
      <c r="L223" s="81">
        <f t="shared" si="1"/>
        <v>28.571428571428573</v>
      </c>
      <c r="M223" s="88">
        <v>2</v>
      </c>
      <c r="N223" s="88"/>
      <c r="O223" s="88">
        <v>1</v>
      </c>
      <c r="P223" s="81">
        <f t="shared" si="2"/>
        <v>42.857142857142854</v>
      </c>
      <c r="Q223" s="88">
        <v>2</v>
      </c>
      <c r="R223" s="88"/>
      <c r="S223" s="88"/>
      <c r="T223" s="81">
        <f t="shared" si="3"/>
        <v>28.571428571428573</v>
      </c>
      <c r="U223" s="88"/>
      <c r="V223" s="88"/>
      <c r="W223" s="88"/>
      <c r="X223" s="81">
        <f t="shared" si="4"/>
        <v>0</v>
      </c>
      <c r="Y223" s="84">
        <f t="shared" si="5"/>
        <v>4.5714285714285712</v>
      </c>
      <c r="Z223" s="85">
        <f t="shared" si="6"/>
        <v>28.571428571428573</v>
      </c>
    </row>
    <row r="224" spans="2:26" x14ac:dyDescent="0.25">
      <c r="B224" s="79"/>
      <c r="C224" s="86"/>
      <c r="D224" s="48"/>
      <c r="E224" s="79"/>
      <c r="F224" s="79"/>
      <c r="G224" s="164"/>
      <c r="H224" s="86"/>
      <c r="I224" s="88"/>
      <c r="J224" s="88"/>
      <c r="K224" s="88"/>
      <c r="L224" s="81"/>
      <c r="M224" s="88"/>
      <c r="N224" s="88"/>
      <c r="O224" s="88"/>
      <c r="P224" s="81"/>
      <c r="Q224" s="88"/>
      <c r="R224" s="88"/>
      <c r="S224" s="88"/>
      <c r="T224" s="81"/>
      <c r="U224" s="88"/>
      <c r="V224" s="88"/>
      <c r="W224" s="88"/>
      <c r="X224" s="81"/>
      <c r="Y224" s="170">
        <f>Y223-Y222</f>
        <v>0.19642857142857117</v>
      </c>
      <c r="Z224" s="170">
        <f>Z223-Z222</f>
        <v>3.571428571428573</v>
      </c>
    </row>
    <row r="225" spans="2:26" x14ac:dyDescent="0.25">
      <c r="B225" s="79">
        <v>7</v>
      </c>
      <c r="C225" s="173" t="s">
        <v>75</v>
      </c>
      <c r="D225" s="98" t="s">
        <v>101</v>
      </c>
      <c r="E225" s="100">
        <v>10</v>
      </c>
      <c r="F225" s="100">
        <v>14</v>
      </c>
      <c r="G225" s="80">
        <f t="shared" si="0"/>
        <v>14</v>
      </c>
      <c r="H225" s="104" t="s">
        <v>41</v>
      </c>
      <c r="I225" s="155"/>
      <c r="J225" s="155">
        <v>2</v>
      </c>
      <c r="K225" s="155">
        <v>1</v>
      </c>
      <c r="L225" s="158">
        <f t="shared" ref="L225" si="254">SUM(I225:K225)*100/G225</f>
        <v>21.428571428571427</v>
      </c>
      <c r="M225" s="155">
        <v>1</v>
      </c>
      <c r="N225" s="155">
        <v>2</v>
      </c>
      <c r="O225" s="155">
        <v>2</v>
      </c>
      <c r="P225" s="158">
        <f t="shared" ref="P225" si="255">SUM(M225:O225)*100/G225</f>
        <v>35.714285714285715</v>
      </c>
      <c r="Q225" s="155">
        <v>1</v>
      </c>
      <c r="R225" s="155">
        <v>3</v>
      </c>
      <c r="S225" s="155"/>
      <c r="T225" s="158">
        <f t="shared" ref="T225" si="256">SUM(Q225:S225)*100/G225</f>
        <v>28.571428571428573</v>
      </c>
      <c r="U225" s="155">
        <v>1</v>
      </c>
      <c r="V225" s="155">
        <v>1</v>
      </c>
      <c r="W225" s="155"/>
      <c r="X225" s="158">
        <f t="shared" ref="X225" si="257">SUM(U225:W225)*100/G225</f>
        <v>14.285714285714286</v>
      </c>
      <c r="Y225" s="166">
        <f t="shared" ref="Y225" si="258">((1*I225)+(2*J225)+(3*K225)+(4*M225)+(5*N225)+(6*O225)+(7*Q225)+(8*R225)+(9*S225)+(10*U225)+(11*V225)+(12*W225))/G225</f>
        <v>6.0714285714285712</v>
      </c>
      <c r="Z225" s="167">
        <f t="shared" ref="Z225" si="259">T225+X225</f>
        <v>42.857142857142861</v>
      </c>
    </row>
    <row r="226" spans="2:26" x14ac:dyDescent="0.25">
      <c r="B226" s="79"/>
      <c r="C226" s="86" t="s">
        <v>75</v>
      </c>
      <c r="D226" s="48" t="s">
        <v>19</v>
      </c>
      <c r="E226" s="79">
        <v>11</v>
      </c>
      <c r="F226" s="79">
        <v>12</v>
      </c>
      <c r="G226" s="80">
        <f t="shared" si="0"/>
        <v>12</v>
      </c>
      <c r="H226" s="86" t="s">
        <v>41</v>
      </c>
      <c r="I226" s="88"/>
      <c r="J226" s="88"/>
      <c r="K226" s="88"/>
      <c r="L226" s="81">
        <f t="shared" si="1"/>
        <v>0</v>
      </c>
      <c r="M226" s="88">
        <v>2</v>
      </c>
      <c r="N226" s="88">
        <v>2</v>
      </c>
      <c r="O226" s="88">
        <v>2</v>
      </c>
      <c r="P226" s="81">
        <f t="shared" si="2"/>
        <v>50</v>
      </c>
      <c r="Q226" s="88"/>
      <c r="R226" s="88"/>
      <c r="S226" s="88">
        <v>3</v>
      </c>
      <c r="T226" s="81">
        <f t="shared" si="3"/>
        <v>25</v>
      </c>
      <c r="U226" s="88">
        <v>3</v>
      </c>
      <c r="V226" s="88"/>
      <c r="W226" s="88"/>
      <c r="X226" s="81">
        <f t="shared" si="4"/>
        <v>25</v>
      </c>
      <c r="Y226" s="84">
        <f t="shared" si="5"/>
        <v>7.25</v>
      </c>
      <c r="Z226" s="85">
        <f t="shared" si="6"/>
        <v>50</v>
      </c>
    </row>
    <row r="227" spans="2:26" x14ac:dyDescent="0.25">
      <c r="B227" s="79"/>
      <c r="C227" s="86"/>
      <c r="D227" s="48"/>
      <c r="E227" s="79"/>
      <c r="F227" s="79"/>
      <c r="G227" s="164"/>
      <c r="H227" s="86"/>
      <c r="I227" s="88"/>
      <c r="J227" s="88"/>
      <c r="K227" s="88"/>
      <c r="L227" s="81"/>
      <c r="M227" s="88"/>
      <c r="N227" s="88"/>
      <c r="O227" s="88"/>
      <c r="P227" s="81"/>
      <c r="Q227" s="88"/>
      <c r="R227" s="88"/>
      <c r="S227" s="88"/>
      <c r="T227" s="81"/>
      <c r="U227" s="88"/>
      <c r="V227" s="88"/>
      <c r="W227" s="88"/>
      <c r="X227" s="81"/>
      <c r="Y227" s="170">
        <f>Y226-Y225</f>
        <v>1.1785714285714288</v>
      </c>
      <c r="Z227" s="170">
        <f>Z226-Z225</f>
        <v>7.1428571428571388</v>
      </c>
    </row>
    <row r="228" spans="2:26" x14ac:dyDescent="0.25">
      <c r="B228" s="79">
        <v>8</v>
      </c>
      <c r="C228" s="173" t="s">
        <v>75</v>
      </c>
      <c r="D228" s="98" t="s">
        <v>101</v>
      </c>
      <c r="E228" s="100">
        <v>11</v>
      </c>
      <c r="F228" s="100">
        <v>13</v>
      </c>
      <c r="G228" s="80">
        <f t="shared" si="0"/>
        <v>13</v>
      </c>
      <c r="H228" s="104" t="s">
        <v>41</v>
      </c>
      <c r="I228" s="155"/>
      <c r="J228" s="155"/>
      <c r="K228" s="155">
        <v>1</v>
      </c>
      <c r="L228" s="158">
        <f t="shared" ref="L228" si="260">SUM(I228:K228)*100/G228</f>
        <v>7.6923076923076925</v>
      </c>
      <c r="M228" s="155"/>
      <c r="N228" s="155"/>
      <c r="O228" s="155">
        <v>2</v>
      </c>
      <c r="P228" s="158">
        <f t="shared" ref="P228" si="261">SUM(M228:O228)*100/G228</f>
        <v>15.384615384615385</v>
      </c>
      <c r="Q228" s="155">
        <v>3</v>
      </c>
      <c r="R228" s="155">
        <v>1</v>
      </c>
      <c r="S228" s="155"/>
      <c r="T228" s="158">
        <f t="shared" ref="T228" si="262">SUM(Q228:S228)*100/G228</f>
        <v>30.76923076923077</v>
      </c>
      <c r="U228" s="155">
        <v>4</v>
      </c>
      <c r="V228" s="155">
        <v>2</v>
      </c>
      <c r="W228" s="155"/>
      <c r="X228" s="158">
        <f t="shared" ref="X228" si="263">SUM(U228:W228)*100/G228</f>
        <v>46.153846153846153</v>
      </c>
      <c r="Y228" s="166">
        <f t="shared" ref="Y228" si="264">((1*I228)+(2*J228)+(3*K228)+(4*M228)+(5*N228)+(6*O228)+(7*Q228)+(8*R228)+(9*S228)+(10*U228)+(11*V228)+(12*W228))/G228</f>
        <v>8.1538461538461533</v>
      </c>
      <c r="Z228" s="167">
        <f t="shared" ref="Z228" si="265">T228+X228</f>
        <v>76.92307692307692</v>
      </c>
    </row>
    <row r="229" spans="2:26" x14ac:dyDescent="0.25">
      <c r="B229" s="79"/>
      <c r="D229" s="48"/>
      <c r="E229" s="79"/>
      <c r="F229" s="79"/>
      <c r="G229" s="164"/>
      <c r="H229" s="86"/>
      <c r="I229" s="88"/>
      <c r="J229" s="88"/>
      <c r="K229" s="88"/>
      <c r="L229" s="81"/>
      <c r="M229" s="88"/>
      <c r="N229" s="88"/>
      <c r="O229" s="88"/>
      <c r="P229" s="81"/>
      <c r="Q229" s="88"/>
      <c r="R229" s="88"/>
      <c r="S229" s="88"/>
      <c r="T229" s="81"/>
      <c r="U229" s="88"/>
      <c r="V229" s="88"/>
      <c r="W229" s="88"/>
      <c r="X229" s="81"/>
      <c r="Y229" s="84"/>
      <c r="Z229" s="85"/>
    </row>
    <row r="230" spans="2:26" x14ac:dyDescent="0.25">
      <c r="B230" s="79"/>
      <c r="C230" s="86"/>
      <c r="D230" s="98" t="s">
        <v>101</v>
      </c>
      <c r="E230" s="79"/>
      <c r="F230" s="79"/>
      <c r="G230" s="164"/>
      <c r="H230" s="104" t="s">
        <v>41</v>
      </c>
      <c r="I230" s="88"/>
      <c r="J230" s="88"/>
      <c r="K230" s="88"/>
      <c r="L230" s="81"/>
      <c r="M230" s="88"/>
      <c r="N230" s="88"/>
      <c r="O230" s="88"/>
      <c r="P230" s="81"/>
      <c r="Q230" s="88"/>
      <c r="R230" s="88"/>
      <c r="S230" s="88"/>
      <c r="T230" s="81"/>
      <c r="U230" s="88"/>
      <c r="V230" s="88"/>
      <c r="W230" s="88"/>
      <c r="X230" s="81"/>
      <c r="Y230" s="166">
        <f>AVERAGE(Y228,Y225,Y221,Y217,Y213,Y205)</f>
        <v>7.1816794316794317</v>
      </c>
      <c r="Z230" s="166">
        <f>AVERAGE(Z228,Z225,Z221,Z217,Z213,Z205)</f>
        <v>60.041070041070043</v>
      </c>
    </row>
    <row r="231" spans="2:26" x14ac:dyDescent="0.25">
      <c r="B231" s="79"/>
      <c r="C231" s="86"/>
      <c r="D231" s="48" t="s">
        <v>19</v>
      </c>
      <c r="E231" s="79"/>
      <c r="F231" s="79"/>
      <c r="G231" s="164"/>
      <c r="H231" s="86" t="s">
        <v>41</v>
      </c>
      <c r="I231" s="88"/>
      <c r="J231" s="88"/>
      <c r="K231" s="88"/>
      <c r="L231" s="81"/>
      <c r="M231" s="88"/>
      <c r="N231" s="88"/>
      <c r="O231" s="88"/>
      <c r="P231" s="81"/>
      <c r="Q231" s="88"/>
      <c r="R231" s="88"/>
      <c r="S231" s="88"/>
      <c r="T231" s="81"/>
      <c r="U231" s="88"/>
      <c r="V231" s="88"/>
      <c r="W231" s="88"/>
      <c r="X231" s="81"/>
      <c r="Y231" s="84">
        <f>AVERAGE(Y226,Y222,Y218,Y214,Y210,Y206)</f>
        <v>6.394137806637807</v>
      </c>
      <c r="Z231" s="84">
        <f>AVERAGE(Z226,Z222,Z218,Z214,Z210,Z206)</f>
        <v>52.121212121212125</v>
      </c>
    </row>
    <row r="232" spans="2:26" x14ac:dyDescent="0.25">
      <c r="B232" s="79"/>
      <c r="C232" s="86"/>
      <c r="D232" s="48" t="s">
        <v>145</v>
      </c>
      <c r="E232" s="79"/>
      <c r="F232" s="79"/>
      <c r="G232" s="164"/>
      <c r="H232" s="86" t="s">
        <v>41</v>
      </c>
      <c r="I232" s="88"/>
      <c r="J232" s="88"/>
      <c r="K232" s="88"/>
      <c r="L232" s="81"/>
      <c r="M232" s="88"/>
      <c r="N232" s="88"/>
      <c r="O232" s="88"/>
      <c r="P232" s="81"/>
      <c r="Q232" s="88"/>
      <c r="R232" s="88"/>
      <c r="S232" s="88"/>
      <c r="T232" s="81"/>
      <c r="U232" s="88"/>
      <c r="V232" s="88"/>
      <c r="W232" s="88"/>
      <c r="X232" s="81"/>
      <c r="Y232" s="84">
        <f>AVERAGE(Y223,Y219,Y215,Y211,Y208,Y207)</f>
        <v>6.8174136321195142</v>
      </c>
      <c r="Z232" s="84">
        <f>AVERAGE(Z223,Z219,Z215,Z211,Z208,Z208,Z207)</f>
        <v>60.982392957182874</v>
      </c>
    </row>
    <row r="233" spans="2:26" x14ac:dyDescent="0.25">
      <c r="B233" s="79"/>
      <c r="C233" s="86"/>
      <c r="D233" s="87"/>
      <c r="E233" s="83"/>
      <c r="F233" s="31"/>
      <c r="G233" s="91"/>
      <c r="H233" s="52"/>
      <c r="I233" s="13"/>
      <c r="J233" s="13"/>
      <c r="K233" s="13"/>
      <c r="L233" s="81"/>
      <c r="M233" s="13"/>
      <c r="N233" s="13"/>
      <c r="O233" s="13"/>
      <c r="P233" s="81"/>
      <c r="Q233" s="13"/>
      <c r="R233" s="13"/>
      <c r="S233" s="13"/>
      <c r="T233" s="81"/>
      <c r="U233" s="13"/>
      <c r="V233" s="13"/>
      <c r="W233" s="13"/>
      <c r="X233" s="81"/>
      <c r="Y233" s="170">
        <f>Y232-Y231</f>
        <v>0.42327582548170728</v>
      </c>
      <c r="Z233" s="170">
        <f>Z232-Z231</f>
        <v>8.8611808359707496</v>
      </c>
    </row>
    <row r="234" spans="2:26" x14ac:dyDescent="0.25">
      <c r="B234" s="79"/>
      <c r="C234" s="86" t="s">
        <v>69</v>
      </c>
      <c r="D234" s="241" t="s">
        <v>145</v>
      </c>
      <c r="E234" s="83">
        <v>6</v>
      </c>
      <c r="F234" s="273">
        <v>14</v>
      </c>
      <c r="G234" s="80">
        <f t="shared" si="0"/>
        <v>14</v>
      </c>
      <c r="H234" s="86" t="s">
        <v>42</v>
      </c>
      <c r="I234" s="13"/>
      <c r="J234" s="272">
        <v>1</v>
      </c>
      <c r="K234" s="272">
        <v>1</v>
      </c>
      <c r="L234" s="81">
        <f t="shared" si="1"/>
        <v>14.285714285714286</v>
      </c>
      <c r="M234" s="272">
        <v>3</v>
      </c>
      <c r="N234" s="272">
        <v>2</v>
      </c>
      <c r="O234" s="272">
        <v>1</v>
      </c>
      <c r="P234" s="81">
        <f t="shared" si="2"/>
        <v>42.857142857142854</v>
      </c>
      <c r="Q234" s="272">
        <v>2</v>
      </c>
      <c r="R234" s="272">
        <v>3</v>
      </c>
      <c r="S234" s="272">
        <v>1</v>
      </c>
      <c r="T234" s="81">
        <f t="shared" si="3"/>
        <v>42.857142857142854</v>
      </c>
      <c r="U234" s="13"/>
      <c r="V234" s="13"/>
      <c r="W234" s="13"/>
      <c r="X234" s="81">
        <f t="shared" si="4"/>
        <v>0</v>
      </c>
      <c r="Y234" s="84">
        <f t="shared" si="5"/>
        <v>5.7142857142857144</v>
      </c>
      <c r="Z234" s="85">
        <f t="shared" si="6"/>
        <v>42.857142857142854</v>
      </c>
    </row>
    <row r="235" spans="2:26" x14ac:dyDescent="0.25">
      <c r="B235" s="79">
        <v>1</v>
      </c>
      <c r="C235" s="86" t="s">
        <v>69</v>
      </c>
      <c r="D235" s="48" t="s">
        <v>19</v>
      </c>
      <c r="E235" s="79">
        <v>6</v>
      </c>
      <c r="F235" s="79">
        <v>14</v>
      </c>
      <c r="G235" s="80">
        <f t="shared" si="0"/>
        <v>14</v>
      </c>
      <c r="H235" s="86" t="s">
        <v>42</v>
      </c>
      <c r="I235" s="88"/>
      <c r="J235" s="88"/>
      <c r="K235" s="88">
        <v>1</v>
      </c>
      <c r="L235" s="81">
        <f t="shared" si="1"/>
        <v>7.1428571428571432</v>
      </c>
      <c r="M235" s="88">
        <v>2</v>
      </c>
      <c r="N235" s="88">
        <v>1</v>
      </c>
      <c r="O235" s="88"/>
      <c r="P235" s="81">
        <f t="shared" si="2"/>
        <v>21.428571428571427</v>
      </c>
      <c r="Q235" s="88">
        <v>1</v>
      </c>
      <c r="R235" s="88">
        <v>4</v>
      </c>
      <c r="S235" s="88">
        <v>4</v>
      </c>
      <c r="T235" s="81">
        <f t="shared" si="3"/>
        <v>64.285714285714292</v>
      </c>
      <c r="U235" s="88">
        <v>1</v>
      </c>
      <c r="V235" s="88"/>
      <c r="W235" s="88"/>
      <c r="X235" s="81">
        <f t="shared" si="4"/>
        <v>7.1428571428571432</v>
      </c>
      <c r="Y235" s="84">
        <f t="shared" si="5"/>
        <v>7.2142857142857144</v>
      </c>
      <c r="Z235" s="85">
        <f t="shared" si="6"/>
        <v>71.428571428571431</v>
      </c>
    </row>
    <row r="236" spans="2:26" x14ac:dyDescent="0.25">
      <c r="B236" s="79"/>
      <c r="C236" s="240" t="s">
        <v>72</v>
      </c>
      <c r="D236" s="48" t="s">
        <v>145</v>
      </c>
      <c r="E236" s="79">
        <v>7</v>
      </c>
      <c r="F236" s="79">
        <v>14</v>
      </c>
      <c r="G236" s="80">
        <f t="shared" si="0"/>
        <v>14</v>
      </c>
      <c r="H236" s="86" t="s">
        <v>42</v>
      </c>
      <c r="I236" s="88"/>
      <c r="J236" s="88"/>
      <c r="K236" s="88"/>
      <c r="L236" s="81">
        <f t="shared" si="1"/>
        <v>0</v>
      </c>
      <c r="M236" s="88">
        <v>2</v>
      </c>
      <c r="N236" s="88">
        <v>2</v>
      </c>
      <c r="O236" s="88">
        <v>1</v>
      </c>
      <c r="P236" s="81">
        <f t="shared" si="2"/>
        <v>35.714285714285715</v>
      </c>
      <c r="Q236" s="88">
        <v>3</v>
      </c>
      <c r="R236" s="88">
        <v>2</v>
      </c>
      <c r="S236" s="88">
        <v>2</v>
      </c>
      <c r="T236" s="81">
        <f t="shared" si="3"/>
        <v>50</v>
      </c>
      <c r="U236" s="88">
        <v>2</v>
      </c>
      <c r="V236" s="88"/>
      <c r="W236" s="88"/>
      <c r="X236" s="81">
        <f t="shared" si="4"/>
        <v>14.285714285714286</v>
      </c>
      <c r="Y236" s="84">
        <f t="shared" si="5"/>
        <v>7.0714285714285712</v>
      </c>
      <c r="Z236" s="85">
        <f t="shared" si="6"/>
        <v>64.285714285714292</v>
      </c>
    </row>
    <row r="237" spans="2:26" x14ac:dyDescent="0.25">
      <c r="B237" s="79"/>
      <c r="C237" s="240"/>
      <c r="D237" s="48"/>
      <c r="E237" s="79"/>
      <c r="F237" s="79"/>
      <c r="G237" s="80"/>
      <c r="H237" s="86"/>
      <c r="I237" s="88"/>
      <c r="J237" s="88"/>
      <c r="K237" s="88"/>
      <c r="L237" s="81"/>
      <c r="M237" s="88"/>
      <c r="N237" s="88"/>
      <c r="O237" s="88"/>
      <c r="P237" s="81"/>
      <c r="Q237" s="88"/>
      <c r="R237" s="88"/>
      <c r="S237" s="88"/>
      <c r="T237" s="81"/>
      <c r="U237" s="88"/>
      <c r="V237" s="88"/>
      <c r="W237" s="88"/>
      <c r="X237" s="81"/>
      <c r="Y237" s="170">
        <f>Y236-Y235</f>
        <v>-0.14285714285714324</v>
      </c>
      <c r="Z237" s="170">
        <f>Z236-Z235</f>
        <v>-7.1428571428571388</v>
      </c>
    </row>
    <row r="238" spans="2:26" x14ac:dyDescent="0.25">
      <c r="B238" s="79">
        <v>2</v>
      </c>
      <c r="C238" s="173" t="s">
        <v>75</v>
      </c>
      <c r="D238" s="98" t="s">
        <v>101</v>
      </c>
      <c r="E238" s="100">
        <v>6</v>
      </c>
      <c r="F238" s="174">
        <v>11</v>
      </c>
      <c r="G238" s="80">
        <f t="shared" si="0"/>
        <v>11</v>
      </c>
      <c r="H238" s="104" t="s">
        <v>42</v>
      </c>
      <c r="I238" s="155"/>
      <c r="J238" s="155"/>
      <c r="K238" s="155">
        <v>3</v>
      </c>
      <c r="L238" s="158">
        <f t="shared" ref="L238" si="266">SUM(I238:K238)*100/G238</f>
        <v>27.272727272727273</v>
      </c>
      <c r="M238" s="155"/>
      <c r="N238" s="155"/>
      <c r="O238" s="155">
        <v>4</v>
      </c>
      <c r="P238" s="158">
        <f t="shared" ref="P238" si="267">SUM(M238:O238)*100/G238</f>
        <v>36.363636363636367</v>
      </c>
      <c r="Q238" s="155"/>
      <c r="R238" s="155"/>
      <c r="S238" s="155">
        <v>1</v>
      </c>
      <c r="T238" s="158">
        <f t="shared" ref="T238" si="268">SUM(Q238:S238)*100/G238</f>
        <v>9.0909090909090917</v>
      </c>
      <c r="U238" s="155">
        <v>3</v>
      </c>
      <c r="V238" s="155"/>
      <c r="W238" s="155"/>
      <c r="X238" s="158">
        <f t="shared" ref="X238" si="269">SUM(U238:W238)*100/G238</f>
        <v>27.272727272727273</v>
      </c>
      <c r="Y238" s="166">
        <f t="shared" si="5"/>
        <v>6.5454545454545459</v>
      </c>
      <c r="Z238" s="167">
        <f t="shared" si="6"/>
        <v>36.363636363636367</v>
      </c>
    </row>
    <row r="239" spans="2:26" x14ac:dyDescent="0.25">
      <c r="B239" s="79"/>
      <c r="C239" s="86" t="s">
        <v>72</v>
      </c>
      <c r="D239" s="48" t="s">
        <v>19</v>
      </c>
      <c r="E239" s="79">
        <v>7</v>
      </c>
      <c r="F239" s="79">
        <v>10</v>
      </c>
      <c r="G239" s="80">
        <f t="shared" si="0"/>
        <v>10</v>
      </c>
      <c r="H239" s="86" t="s">
        <v>42</v>
      </c>
      <c r="I239" s="88">
        <v>1</v>
      </c>
      <c r="J239" s="88"/>
      <c r="K239" s="88">
        <v>1</v>
      </c>
      <c r="L239" s="81">
        <f t="shared" si="1"/>
        <v>20</v>
      </c>
      <c r="M239" s="88">
        <v>1</v>
      </c>
      <c r="N239" s="88">
        <v>1</v>
      </c>
      <c r="O239" s="88">
        <v>1</v>
      </c>
      <c r="P239" s="81">
        <f t="shared" si="2"/>
        <v>30</v>
      </c>
      <c r="Q239" s="88">
        <v>2</v>
      </c>
      <c r="R239" s="88"/>
      <c r="S239" s="88">
        <v>2</v>
      </c>
      <c r="T239" s="81">
        <f t="shared" si="3"/>
        <v>40</v>
      </c>
      <c r="U239" s="88">
        <v>1</v>
      </c>
      <c r="V239" s="88"/>
      <c r="W239" s="88"/>
      <c r="X239" s="81">
        <f t="shared" si="4"/>
        <v>10</v>
      </c>
      <c r="Y239" s="84">
        <f t="shared" si="5"/>
        <v>6.1</v>
      </c>
      <c r="Z239" s="85">
        <f t="shared" si="6"/>
        <v>50</v>
      </c>
    </row>
    <row r="240" spans="2:26" x14ac:dyDescent="0.25">
      <c r="B240" s="79"/>
      <c r="C240" s="240" t="s">
        <v>151</v>
      </c>
      <c r="D240" s="48" t="s">
        <v>145</v>
      </c>
      <c r="E240" s="79">
        <v>8</v>
      </c>
      <c r="F240" s="79">
        <v>10</v>
      </c>
      <c r="G240" s="80">
        <f t="shared" si="0"/>
        <v>10</v>
      </c>
      <c r="H240" s="86" t="s">
        <v>42</v>
      </c>
      <c r="I240" s="88"/>
      <c r="J240" s="88">
        <v>2</v>
      </c>
      <c r="K240" s="88">
        <v>2</v>
      </c>
      <c r="L240" s="81">
        <f t="shared" si="1"/>
        <v>40</v>
      </c>
      <c r="M240" s="88"/>
      <c r="N240" s="88">
        <v>1</v>
      </c>
      <c r="O240" s="88">
        <v>1</v>
      </c>
      <c r="P240" s="81">
        <f t="shared" si="2"/>
        <v>20</v>
      </c>
      <c r="Q240" s="88"/>
      <c r="R240" s="88">
        <v>1</v>
      </c>
      <c r="S240" s="88">
        <v>3</v>
      </c>
      <c r="T240" s="81">
        <f t="shared" si="3"/>
        <v>40</v>
      </c>
      <c r="U240" s="88"/>
      <c r="V240" s="88"/>
      <c r="W240" s="88"/>
      <c r="X240" s="81">
        <f t="shared" si="4"/>
        <v>0</v>
      </c>
      <c r="Y240" s="84">
        <f t="shared" si="5"/>
        <v>5.6</v>
      </c>
      <c r="Z240" s="85">
        <f t="shared" si="6"/>
        <v>40</v>
      </c>
    </row>
    <row r="241" spans="2:26" x14ac:dyDescent="0.25">
      <c r="B241" s="79"/>
      <c r="C241" s="86"/>
      <c r="D241" s="48"/>
      <c r="E241" s="79"/>
      <c r="F241" s="79"/>
      <c r="G241" s="164"/>
      <c r="H241" s="86"/>
      <c r="I241" s="88"/>
      <c r="J241" s="88"/>
      <c r="K241" s="88"/>
      <c r="L241" s="81"/>
      <c r="M241" s="88"/>
      <c r="N241" s="88"/>
      <c r="O241" s="88"/>
      <c r="P241" s="81"/>
      <c r="Q241" s="88"/>
      <c r="R241" s="88"/>
      <c r="S241" s="88"/>
      <c r="T241" s="81"/>
      <c r="U241" s="88"/>
      <c r="V241" s="88"/>
      <c r="W241" s="88"/>
      <c r="X241" s="81"/>
      <c r="Y241" s="170">
        <f>Y240-Y239</f>
        <v>-0.5</v>
      </c>
      <c r="Z241" s="170">
        <f>Z240-Z239</f>
        <v>-10</v>
      </c>
    </row>
    <row r="242" spans="2:26" x14ac:dyDescent="0.25">
      <c r="B242" s="79">
        <v>3</v>
      </c>
      <c r="C242" s="173" t="s">
        <v>75</v>
      </c>
      <c r="D242" s="98" t="s">
        <v>101</v>
      </c>
      <c r="E242" s="100">
        <v>7</v>
      </c>
      <c r="F242" s="137">
        <v>11</v>
      </c>
      <c r="G242" s="80">
        <f t="shared" si="0"/>
        <v>11</v>
      </c>
      <c r="H242" s="104" t="s">
        <v>42</v>
      </c>
      <c r="I242" s="155"/>
      <c r="J242" s="155"/>
      <c r="K242" s="155"/>
      <c r="L242" s="158">
        <f t="shared" ref="L242" si="270">SUM(I242:K242)*100/G242</f>
        <v>0</v>
      </c>
      <c r="M242" s="155"/>
      <c r="N242" s="155">
        <v>1</v>
      </c>
      <c r="O242" s="155">
        <v>2</v>
      </c>
      <c r="P242" s="158">
        <f t="shared" ref="P242" si="271">SUM(M242:O242)*100/G242</f>
        <v>27.272727272727273</v>
      </c>
      <c r="Q242" s="155"/>
      <c r="R242" s="155">
        <v>3</v>
      </c>
      <c r="S242" s="155">
        <v>1</v>
      </c>
      <c r="T242" s="158">
        <f t="shared" ref="T242" si="272">SUM(Q242:S242)*100/G242</f>
        <v>36.363636363636367</v>
      </c>
      <c r="U242" s="155">
        <v>3</v>
      </c>
      <c r="V242" s="155">
        <v>1</v>
      </c>
      <c r="W242" s="155"/>
      <c r="X242" s="158">
        <f t="shared" ref="X242" si="273">SUM(U242:W242)*100/G242</f>
        <v>36.363636363636367</v>
      </c>
      <c r="Y242" s="166">
        <f t="shared" ref="Y242" si="274">((1*I242)+(2*J242)+(3*K242)+(4*M242)+(5*N242)+(6*O242)+(7*Q242)+(8*R242)+(9*S242)+(10*U242)+(11*V242)+(12*W242))/G242</f>
        <v>8.2727272727272734</v>
      </c>
      <c r="Z242" s="167">
        <f t="shared" ref="Z242" si="275">T242+X242</f>
        <v>72.727272727272734</v>
      </c>
    </row>
    <row r="243" spans="2:26" x14ac:dyDescent="0.25">
      <c r="B243" s="79"/>
      <c r="C243" s="172" t="s">
        <v>75</v>
      </c>
      <c r="D243" s="48" t="s">
        <v>19</v>
      </c>
      <c r="E243" s="79">
        <v>8</v>
      </c>
      <c r="F243" s="90">
        <v>12</v>
      </c>
      <c r="G243" s="80">
        <f t="shared" si="0"/>
        <v>12</v>
      </c>
      <c r="H243" s="86" t="s">
        <v>42</v>
      </c>
      <c r="I243" s="88"/>
      <c r="J243" s="88"/>
      <c r="K243" s="88"/>
      <c r="L243" s="81">
        <f t="shared" si="1"/>
        <v>0</v>
      </c>
      <c r="M243" s="88"/>
      <c r="N243" s="88">
        <v>1</v>
      </c>
      <c r="O243" s="88"/>
      <c r="P243" s="81">
        <f t="shared" si="2"/>
        <v>8.3333333333333339</v>
      </c>
      <c r="Q243" s="88">
        <v>3</v>
      </c>
      <c r="R243" s="88">
        <v>1</v>
      </c>
      <c r="S243" s="88">
        <v>3</v>
      </c>
      <c r="T243" s="81">
        <f t="shared" si="3"/>
        <v>58.333333333333336</v>
      </c>
      <c r="U243" s="88">
        <v>2</v>
      </c>
      <c r="V243" s="88">
        <v>2</v>
      </c>
      <c r="W243" s="88"/>
      <c r="X243" s="81">
        <f t="shared" si="4"/>
        <v>33.333333333333336</v>
      </c>
      <c r="Y243" s="84">
        <f t="shared" si="5"/>
        <v>8.5833333333333339</v>
      </c>
      <c r="Z243" s="85">
        <f t="shared" si="6"/>
        <v>91.666666666666671</v>
      </c>
    </row>
    <row r="244" spans="2:26" x14ac:dyDescent="0.25">
      <c r="B244" s="79"/>
      <c r="C244" s="172" t="s">
        <v>75</v>
      </c>
      <c r="D244" s="48" t="s">
        <v>145</v>
      </c>
      <c r="E244" s="79">
        <v>9</v>
      </c>
      <c r="F244" s="90">
        <v>12</v>
      </c>
      <c r="G244" s="80">
        <f t="shared" si="0"/>
        <v>12</v>
      </c>
      <c r="H244" s="86" t="s">
        <v>42</v>
      </c>
      <c r="I244" s="88"/>
      <c r="J244" s="88"/>
      <c r="K244" s="88"/>
      <c r="L244" s="81">
        <f t="shared" si="1"/>
        <v>0</v>
      </c>
      <c r="M244" s="88">
        <v>2</v>
      </c>
      <c r="N244" s="88"/>
      <c r="O244" s="88">
        <v>2</v>
      </c>
      <c r="P244" s="81">
        <f t="shared" si="2"/>
        <v>33.333333333333336</v>
      </c>
      <c r="Q244" s="88">
        <v>2</v>
      </c>
      <c r="R244" s="88">
        <v>3</v>
      </c>
      <c r="S244" s="88"/>
      <c r="T244" s="81">
        <f t="shared" si="3"/>
        <v>41.666666666666664</v>
      </c>
      <c r="U244" s="88">
        <v>2</v>
      </c>
      <c r="V244" s="88">
        <v>1</v>
      </c>
      <c r="W244" s="88"/>
      <c r="X244" s="81">
        <f t="shared" si="4"/>
        <v>25</v>
      </c>
      <c r="Y244" s="84">
        <f t="shared" si="5"/>
        <v>7.416666666666667</v>
      </c>
      <c r="Z244" s="85">
        <f t="shared" si="6"/>
        <v>66.666666666666657</v>
      </c>
    </row>
    <row r="245" spans="2:26" x14ac:dyDescent="0.25">
      <c r="B245" s="79"/>
      <c r="C245" s="172"/>
      <c r="D245" s="48"/>
      <c r="E245" s="79"/>
      <c r="F245" s="90"/>
      <c r="G245" s="164"/>
      <c r="H245" s="86"/>
      <c r="I245" s="88"/>
      <c r="J245" s="88"/>
      <c r="K245" s="88"/>
      <c r="L245" s="81"/>
      <c r="M245" s="88"/>
      <c r="N245" s="88"/>
      <c r="O245" s="88"/>
      <c r="P245" s="81"/>
      <c r="Q245" s="88"/>
      <c r="R245" s="88"/>
      <c r="S245" s="88"/>
      <c r="T245" s="81"/>
      <c r="U245" s="88"/>
      <c r="V245" s="88"/>
      <c r="W245" s="88"/>
      <c r="X245" s="81"/>
      <c r="Y245" s="170">
        <f>Y244-Y243</f>
        <v>-1.166666666666667</v>
      </c>
      <c r="Z245" s="170">
        <f>Z244-Z243</f>
        <v>-25.000000000000014</v>
      </c>
    </row>
    <row r="246" spans="2:26" x14ac:dyDescent="0.25">
      <c r="B246" s="79">
        <v>4</v>
      </c>
      <c r="C246" s="173" t="s">
        <v>75</v>
      </c>
      <c r="D246" s="98" t="s">
        <v>101</v>
      </c>
      <c r="E246" s="100">
        <v>8</v>
      </c>
      <c r="F246" s="175">
        <v>11</v>
      </c>
      <c r="G246" s="80">
        <f t="shared" si="0"/>
        <v>11</v>
      </c>
      <c r="H246" s="104" t="s">
        <v>42</v>
      </c>
      <c r="I246" s="155"/>
      <c r="J246" s="155"/>
      <c r="K246" s="155">
        <v>1</v>
      </c>
      <c r="L246" s="158">
        <f t="shared" ref="L246" si="276">SUM(I246:K246)*100/G246</f>
        <v>9.0909090909090917</v>
      </c>
      <c r="M246" s="155">
        <v>1</v>
      </c>
      <c r="N246" s="155"/>
      <c r="O246" s="155">
        <v>3</v>
      </c>
      <c r="P246" s="158">
        <f t="shared" ref="P246" si="277">SUM(M246:O246)*100/G246</f>
        <v>36.363636363636367</v>
      </c>
      <c r="Q246" s="155"/>
      <c r="R246" s="155">
        <v>3</v>
      </c>
      <c r="S246" s="155">
        <v>1</v>
      </c>
      <c r="T246" s="158">
        <f t="shared" ref="T246" si="278">SUM(Q246:S246)*100/G246</f>
        <v>36.363636363636367</v>
      </c>
      <c r="U246" s="155">
        <v>1</v>
      </c>
      <c r="V246" s="155">
        <v>1</v>
      </c>
      <c r="W246" s="155"/>
      <c r="X246" s="158">
        <f t="shared" ref="X246" si="279">SUM(U246:W246)*100/G246</f>
        <v>18.181818181818183</v>
      </c>
      <c r="Y246" s="166">
        <f t="shared" ref="Y246" si="280">((1*I246)+(2*J246)+(3*K246)+(4*M246)+(5*N246)+(6*O246)+(7*Q246)+(8*R246)+(9*S246)+(10*U246)+(11*V246)+(12*W246))/G246</f>
        <v>7.1818181818181817</v>
      </c>
      <c r="Z246" s="167">
        <f t="shared" ref="Z246" si="281">T246+X246</f>
        <v>54.545454545454547</v>
      </c>
    </row>
    <row r="247" spans="2:26" x14ac:dyDescent="0.25">
      <c r="B247" s="79"/>
      <c r="C247" s="86" t="s">
        <v>75</v>
      </c>
      <c r="D247" s="48" t="s">
        <v>19</v>
      </c>
      <c r="E247" s="79">
        <v>9</v>
      </c>
      <c r="F247" s="79">
        <v>11</v>
      </c>
      <c r="G247" s="80">
        <f t="shared" si="0"/>
        <v>11</v>
      </c>
      <c r="H247" s="86" t="s">
        <v>42</v>
      </c>
      <c r="I247" s="88"/>
      <c r="J247" s="88"/>
      <c r="K247" s="88">
        <v>2</v>
      </c>
      <c r="L247" s="81">
        <f t="shared" si="1"/>
        <v>18.181818181818183</v>
      </c>
      <c r="M247" s="88"/>
      <c r="N247" s="88"/>
      <c r="O247" s="88">
        <v>4</v>
      </c>
      <c r="P247" s="81">
        <f t="shared" si="2"/>
        <v>36.363636363636367</v>
      </c>
      <c r="Q247" s="88"/>
      <c r="R247" s="88">
        <v>2</v>
      </c>
      <c r="S247" s="88">
        <v>1</v>
      </c>
      <c r="T247" s="81">
        <f t="shared" si="3"/>
        <v>27.272727272727273</v>
      </c>
      <c r="U247" s="88">
        <v>1</v>
      </c>
      <c r="V247" s="88">
        <v>1</v>
      </c>
      <c r="W247" s="88"/>
      <c r="X247" s="81">
        <f t="shared" si="4"/>
        <v>18.181818181818183</v>
      </c>
      <c r="Y247" s="84">
        <f t="shared" si="5"/>
        <v>6.9090909090909092</v>
      </c>
      <c r="Z247" s="85">
        <f t="shared" si="6"/>
        <v>45.454545454545453</v>
      </c>
    </row>
    <row r="248" spans="2:26" x14ac:dyDescent="0.25">
      <c r="B248" s="79"/>
      <c r="C248" s="86" t="s">
        <v>75</v>
      </c>
      <c r="D248" s="48" t="s">
        <v>145</v>
      </c>
      <c r="E248" s="79">
        <v>10</v>
      </c>
      <c r="F248" s="79">
        <v>10</v>
      </c>
      <c r="G248" s="80">
        <f t="shared" si="0"/>
        <v>10</v>
      </c>
      <c r="H248" s="86" t="s">
        <v>42</v>
      </c>
      <c r="I248" s="88"/>
      <c r="J248" s="88"/>
      <c r="K248" s="88">
        <v>1</v>
      </c>
      <c r="L248" s="81">
        <f t="shared" si="1"/>
        <v>10</v>
      </c>
      <c r="M248" s="88"/>
      <c r="N248" s="88">
        <v>1</v>
      </c>
      <c r="O248" s="88">
        <v>2</v>
      </c>
      <c r="P248" s="81">
        <f t="shared" si="2"/>
        <v>30</v>
      </c>
      <c r="Q248" s="88">
        <v>1</v>
      </c>
      <c r="R248" s="88">
        <v>1</v>
      </c>
      <c r="S248" s="88">
        <v>3</v>
      </c>
      <c r="T248" s="81">
        <f t="shared" si="3"/>
        <v>50</v>
      </c>
      <c r="U248" s="88"/>
      <c r="V248" s="88">
        <v>1</v>
      </c>
      <c r="W248" s="88"/>
      <c r="X248" s="81">
        <f t="shared" si="4"/>
        <v>10</v>
      </c>
      <c r="Y248" s="84">
        <f t="shared" si="5"/>
        <v>7.3</v>
      </c>
      <c r="Z248" s="85">
        <f t="shared" si="6"/>
        <v>60</v>
      </c>
    </row>
    <row r="249" spans="2:26" x14ac:dyDescent="0.25">
      <c r="B249" s="79"/>
      <c r="C249" s="86"/>
      <c r="D249" s="48"/>
      <c r="E249" s="79"/>
      <c r="F249" s="79"/>
      <c r="G249" s="164"/>
      <c r="H249" s="86"/>
      <c r="I249" s="88"/>
      <c r="J249" s="88"/>
      <c r="K249" s="88"/>
      <c r="L249" s="81"/>
      <c r="M249" s="88"/>
      <c r="N249" s="88"/>
      <c r="O249" s="88"/>
      <c r="P249" s="81"/>
      <c r="Q249" s="88"/>
      <c r="R249" s="88"/>
      <c r="S249" s="88"/>
      <c r="T249" s="81"/>
      <c r="U249" s="88"/>
      <c r="V249" s="88"/>
      <c r="W249" s="88"/>
      <c r="X249" s="81"/>
      <c r="Y249" s="170">
        <f>Y248-Y247</f>
        <v>0.39090909090909065</v>
      </c>
      <c r="Z249" s="170">
        <f>Z248-Z247</f>
        <v>14.545454545454547</v>
      </c>
    </row>
    <row r="250" spans="2:26" x14ac:dyDescent="0.25">
      <c r="B250" s="79">
        <v>5</v>
      </c>
      <c r="C250" s="173" t="s">
        <v>75</v>
      </c>
      <c r="D250" s="98" t="s">
        <v>101</v>
      </c>
      <c r="E250" s="100">
        <v>9</v>
      </c>
      <c r="F250" s="100">
        <v>13</v>
      </c>
      <c r="G250" s="80">
        <f t="shared" si="0"/>
        <v>13</v>
      </c>
      <c r="H250" s="104" t="s">
        <v>42</v>
      </c>
      <c r="I250" s="155"/>
      <c r="J250" s="155">
        <v>3</v>
      </c>
      <c r="K250" s="155">
        <v>1</v>
      </c>
      <c r="L250" s="158">
        <f t="shared" ref="L250" si="282">SUM(I250:K250)*100/G250</f>
        <v>30.76923076923077</v>
      </c>
      <c r="M250" s="155">
        <v>4</v>
      </c>
      <c r="N250" s="155"/>
      <c r="O250" s="155">
        <v>1</v>
      </c>
      <c r="P250" s="158">
        <f t="shared" ref="P250" si="283">SUM(M250:O250)*100/G250</f>
        <v>38.46153846153846</v>
      </c>
      <c r="Q250" s="155">
        <v>1</v>
      </c>
      <c r="R250" s="155">
        <v>2</v>
      </c>
      <c r="S250" s="155"/>
      <c r="T250" s="158">
        <f t="shared" ref="T250" si="284">SUM(Q250:S250)*100/G250</f>
        <v>23.076923076923077</v>
      </c>
      <c r="U250" s="155">
        <v>1</v>
      </c>
      <c r="V250" s="155"/>
      <c r="W250" s="155"/>
      <c r="X250" s="158">
        <f t="shared" ref="X250" si="285">SUM(U250:W250)*100/G250</f>
        <v>7.6923076923076925</v>
      </c>
      <c r="Y250" s="166">
        <f t="shared" ref="Y250" si="286">((1*I250)+(2*J250)+(3*K250)+(4*M250)+(5*N250)+(6*O250)+(7*Q250)+(8*R250)+(9*S250)+(10*U250)+(11*V250)+(12*W250))/G250</f>
        <v>4.9230769230769234</v>
      </c>
      <c r="Z250" s="167">
        <f t="shared" ref="Z250" si="287">T250+X250</f>
        <v>30.76923076923077</v>
      </c>
    </row>
    <row r="251" spans="2:26" x14ac:dyDescent="0.25">
      <c r="B251" s="79"/>
      <c r="C251" s="86" t="s">
        <v>75</v>
      </c>
      <c r="D251" s="48" t="s">
        <v>19</v>
      </c>
      <c r="E251" s="79">
        <v>10</v>
      </c>
      <c r="F251" s="79">
        <v>8</v>
      </c>
      <c r="G251" s="80">
        <f t="shared" si="0"/>
        <v>8</v>
      </c>
      <c r="H251" s="86" t="s">
        <v>42</v>
      </c>
      <c r="I251" s="88"/>
      <c r="J251" s="88">
        <v>1</v>
      </c>
      <c r="K251" s="88">
        <v>1</v>
      </c>
      <c r="L251" s="81">
        <f t="shared" si="1"/>
        <v>25</v>
      </c>
      <c r="M251" s="88">
        <v>2</v>
      </c>
      <c r="N251" s="88">
        <v>1</v>
      </c>
      <c r="O251" s="88">
        <v>1</v>
      </c>
      <c r="P251" s="81">
        <f t="shared" si="2"/>
        <v>50</v>
      </c>
      <c r="Q251" s="88"/>
      <c r="R251" s="88">
        <v>2</v>
      </c>
      <c r="S251" s="88"/>
      <c r="T251" s="81">
        <f t="shared" si="3"/>
        <v>25</v>
      </c>
      <c r="U251" s="88"/>
      <c r="V251" s="88"/>
      <c r="W251" s="88"/>
      <c r="X251" s="81">
        <f t="shared" si="4"/>
        <v>0</v>
      </c>
      <c r="Y251" s="84">
        <f t="shared" si="5"/>
        <v>5</v>
      </c>
      <c r="Z251" s="85">
        <f t="shared" si="6"/>
        <v>25</v>
      </c>
    </row>
    <row r="252" spans="2:26" x14ac:dyDescent="0.25">
      <c r="B252" s="79"/>
      <c r="C252" s="86" t="s">
        <v>75</v>
      </c>
      <c r="D252" s="48" t="s">
        <v>145</v>
      </c>
      <c r="E252" s="79">
        <v>11</v>
      </c>
      <c r="F252" s="79">
        <v>7</v>
      </c>
      <c r="G252" s="80">
        <f t="shared" si="0"/>
        <v>7</v>
      </c>
      <c r="H252" s="86" t="s">
        <v>42</v>
      </c>
      <c r="I252" s="88"/>
      <c r="J252" s="88">
        <v>2</v>
      </c>
      <c r="K252" s="88">
        <v>2</v>
      </c>
      <c r="L252" s="81">
        <f t="shared" si="1"/>
        <v>57.142857142857146</v>
      </c>
      <c r="M252" s="88"/>
      <c r="N252" s="88"/>
      <c r="O252" s="88">
        <v>1</v>
      </c>
      <c r="P252" s="81">
        <f t="shared" si="2"/>
        <v>14.285714285714286</v>
      </c>
      <c r="Q252" s="88">
        <v>2</v>
      </c>
      <c r="R252" s="88"/>
      <c r="S252" s="88"/>
      <c r="T252" s="81">
        <f t="shared" si="3"/>
        <v>28.571428571428573</v>
      </c>
      <c r="U252" s="88"/>
      <c r="V252" s="88"/>
      <c r="W252" s="88"/>
      <c r="X252" s="81">
        <f t="shared" si="4"/>
        <v>0</v>
      </c>
      <c r="Y252" s="84">
        <f t="shared" si="5"/>
        <v>4.2857142857142856</v>
      </c>
      <c r="Z252" s="85">
        <f t="shared" si="6"/>
        <v>28.571428571428573</v>
      </c>
    </row>
    <row r="253" spans="2:26" x14ac:dyDescent="0.25">
      <c r="B253" s="79"/>
      <c r="C253" s="86"/>
      <c r="D253" s="48"/>
      <c r="E253" s="79"/>
      <c r="F253" s="79"/>
      <c r="G253" s="164"/>
      <c r="H253" s="86"/>
      <c r="I253" s="88"/>
      <c r="J253" s="88"/>
      <c r="K253" s="88"/>
      <c r="L253" s="81"/>
      <c r="M253" s="88"/>
      <c r="N253" s="88"/>
      <c r="O253" s="88"/>
      <c r="P253" s="81"/>
      <c r="Q253" s="88"/>
      <c r="R253" s="88"/>
      <c r="S253" s="88"/>
      <c r="T253" s="81"/>
      <c r="U253" s="88"/>
      <c r="V253" s="88"/>
      <c r="W253" s="88"/>
      <c r="X253" s="81"/>
      <c r="Y253" s="170">
        <f>Y252-Y251</f>
        <v>-0.71428571428571441</v>
      </c>
      <c r="Z253" s="170">
        <f>Z252-Z251</f>
        <v>3.571428571428573</v>
      </c>
    </row>
    <row r="254" spans="2:26" x14ac:dyDescent="0.25">
      <c r="B254" s="79">
        <v>6</v>
      </c>
      <c r="C254" s="173" t="s">
        <v>75</v>
      </c>
      <c r="D254" s="98" t="s">
        <v>101</v>
      </c>
      <c r="E254" s="100">
        <v>10</v>
      </c>
      <c r="F254" s="100">
        <v>14</v>
      </c>
      <c r="G254" s="80">
        <f t="shared" si="0"/>
        <v>14</v>
      </c>
      <c r="H254" s="104" t="s">
        <v>42</v>
      </c>
      <c r="I254" s="155"/>
      <c r="J254" s="155">
        <v>1</v>
      </c>
      <c r="K254" s="155">
        <v>2</v>
      </c>
      <c r="L254" s="158">
        <f t="shared" ref="L254" si="288">SUM(I254:K254)*100/G254</f>
        <v>21.428571428571427</v>
      </c>
      <c r="M254" s="155">
        <v>2</v>
      </c>
      <c r="N254" s="155">
        <v>1</v>
      </c>
      <c r="O254" s="155">
        <v>1</v>
      </c>
      <c r="P254" s="158">
        <f t="shared" ref="P254" si="289">SUM(M254:O254)*100/G254</f>
        <v>28.571428571428573</v>
      </c>
      <c r="Q254" s="155">
        <v>2</v>
      </c>
      <c r="R254" s="155">
        <v>2</v>
      </c>
      <c r="S254" s="155">
        <v>2</v>
      </c>
      <c r="T254" s="158">
        <f t="shared" ref="T254" si="290">SUM(Q254:S254)*100/G254</f>
        <v>42.857142857142854</v>
      </c>
      <c r="U254" s="155">
        <v>1</v>
      </c>
      <c r="V254" s="155"/>
      <c r="W254" s="155"/>
      <c r="X254" s="158">
        <f t="shared" ref="X254" si="291">SUM(U254:W254)*100/G254</f>
        <v>7.1428571428571432</v>
      </c>
      <c r="Y254" s="166">
        <f t="shared" ref="Y254" si="292">((1*I254)+(2*J254)+(3*K254)+(4*M254)+(5*N254)+(6*O254)+(7*Q254)+(8*R254)+(9*S254)+(10*U254)+(11*V254)+(12*W254))/G254</f>
        <v>6.0714285714285712</v>
      </c>
      <c r="Z254" s="167">
        <f t="shared" ref="Z254" si="293">T254+X254</f>
        <v>50</v>
      </c>
    </row>
    <row r="255" spans="2:26" x14ac:dyDescent="0.25">
      <c r="B255" s="79"/>
      <c r="C255" s="86" t="s">
        <v>75</v>
      </c>
      <c r="D255" s="48" t="s">
        <v>19</v>
      </c>
      <c r="E255" s="79">
        <v>11</v>
      </c>
      <c r="F255" s="79">
        <v>12</v>
      </c>
      <c r="G255" s="80">
        <f t="shared" si="0"/>
        <v>12</v>
      </c>
      <c r="H255" s="86" t="s">
        <v>42</v>
      </c>
      <c r="I255" s="88"/>
      <c r="J255" s="88"/>
      <c r="K255" s="88"/>
      <c r="L255" s="81">
        <f t="shared" si="1"/>
        <v>0</v>
      </c>
      <c r="M255" s="88">
        <v>1</v>
      </c>
      <c r="N255" s="88">
        <v>4</v>
      </c>
      <c r="O255" s="88"/>
      <c r="P255" s="81">
        <f t="shared" si="2"/>
        <v>41.666666666666664</v>
      </c>
      <c r="Q255" s="88">
        <v>1</v>
      </c>
      <c r="R255" s="88">
        <v>1</v>
      </c>
      <c r="S255" s="88">
        <v>2</v>
      </c>
      <c r="T255" s="81">
        <f t="shared" si="3"/>
        <v>33.333333333333336</v>
      </c>
      <c r="U255" s="88">
        <v>2</v>
      </c>
      <c r="V255" s="88">
        <v>1</v>
      </c>
      <c r="W255" s="88"/>
      <c r="X255" s="81">
        <f t="shared" si="4"/>
        <v>25</v>
      </c>
      <c r="Y255" s="84">
        <f t="shared" si="5"/>
        <v>7.333333333333333</v>
      </c>
      <c r="Z255" s="85">
        <f t="shared" si="6"/>
        <v>58.333333333333336</v>
      </c>
    </row>
    <row r="256" spans="2:26" x14ac:dyDescent="0.25">
      <c r="B256" s="79"/>
      <c r="C256" s="86"/>
      <c r="D256" s="48"/>
      <c r="E256" s="79"/>
      <c r="F256" s="79"/>
      <c r="G256" s="164"/>
      <c r="H256" s="86"/>
      <c r="I256" s="88"/>
      <c r="J256" s="88"/>
      <c r="K256" s="88"/>
      <c r="L256" s="81"/>
      <c r="M256" s="88"/>
      <c r="N256" s="88"/>
      <c r="O256" s="88"/>
      <c r="P256" s="81"/>
      <c r="Q256" s="88"/>
      <c r="R256" s="88"/>
      <c r="S256" s="88"/>
      <c r="T256" s="81"/>
      <c r="U256" s="88"/>
      <c r="V256" s="88"/>
      <c r="W256" s="88"/>
      <c r="X256" s="81"/>
      <c r="Y256" s="170">
        <f>Y255-Y254</f>
        <v>1.2619047619047619</v>
      </c>
      <c r="Z256" s="170">
        <f>Z255-Z254</f>
        <v>8.3333333333333357</v>
      </c>
    </row>
    <row r="257" spans="2:26" x14ac:dyDescent="0.25">
      <c r="B257" s="79">
        <v>7</v>
      </c>
      <c r="C257" s="173" t="s">
        <v>75</v>
      </c>
      <c r="D257" s="98" t="s">
        <v>101</v>
      </c>
      <c r="E257" s="100">
        <v>11</v>
      </c>
      <c r="F257" s="100">
        <v>13</v>
      </c>
      <c r="G257" s="80">
        <f t="shared" si="0"/>
        <v>13</v>
      </c>
      <c r="H257" s="104" t="s">
        <v>42</v>
      </c>
      <c r="I257" s="155"/>
      <c r="J257" s="155"/>
      <c r="K257" s="155">
        <v>1</v>
      </c>
      <c r="L257" s="158">
        <f t="shared" ref="L257" si="294">SUM(I257:K257)*100/G257</f>
        <v>7.6923076923076925</v>
      </c>
      <c r="M257" s="155">
        <v>1</v>
      </c>
      <c r="N257" s="155"/>
      <c r="O257" s="155">
        <v>3</v>
      </c>
      <c r="P257" s="158">
        <f t="shared" ref="P257" si="295">SUM(M257:O257)*100/G257</f>
        <v>30.76923076923077</v>
      </c>
      <c r="Q257" s="155">
        <v>1</v>
      </c>
      <c r="R257" s="155">
        <v>2</v>
      </c>
      <c r="S257" s="155">
        <v>3</v>
      </c>
      <c r="T257" s="158">
        <f t="shared" ref="T257" si="296">SUM(Q257:S257)*100/G257</f>
        <v>46.153846153846153</v>
      </c>
      <c r="U257" s="155">
        <v>2</v>
      </c>
      <c r="V257" s="155"/>
      <c r="W257" s="155"/>
      <c r="X257" s="158">
        <f t="shared" ref="X257" si="297">SUM(U257:W257)*100/G257</f>
        <v>15.384615384615385</v>
      </c>
      <c r="Y257" s="166">
        <f t="shared" ref="Y257" si="298">((1*I257)+(2*J257)+(3*K257)+(4*M257)+(5*N257)+(6*O257)+(7*Q257)+(8*R257)+(9*S257)+(10*U257)+(11*V257)+(12*W257))/G257</f>
        <v>7.3076923076923075</v>
      </c>
      <c r="Z257" s="167">
        <f t="shared" ref="Z257" si="299">T257+X257</f>
        <v>61.53846153846154</v>
      </c>
    </row>
    <row r="258" spans="2:26" x14ac:dyDescent="0.25">
      <c r="B258" s="79"/>
      <c r="D258" s="48"/>
      <c r="E258" s="79"/>
      <c r="F258" s="79"/>
      <c r="G258" s="164"/>
      <c r="H258" s="86"/>
      <c r="I258" s="88"/>
      <c r="J258" s="88"/>
      <c r="K258" s="88"/>
      <c r="L258" s="81"/>
      <c r="M258" s="88"/>
      <c r="N258" s="88"/>
      <c r="O258" s="88"/>
      <c r="P258" s="81"/>
      <c r="Q258" s="88"/>
      <c r="R258" s="88"/>
      <c r="S258" s="88"/>
      <c r="T258" s="81"/>
      <c r="U258" s="88"/>
      <c r="V258" s="88"/>
      <c r="W258" s="88"/>
      <c r="X258" s="81"/>
      <c r="Y258" s="84"/>
      <c r="Z258" s="85"/>
    </row>
    <row r="259" spans="2:26" x14ac:dyDescent="0.25">
      <c r="B259" s="79"/>
      <c r="C259" s="86"/>
      <c r="D259" s="98" t="s">
        <v>101</v>
      </c>
      <c r="E259" s="79"/>
      <c r="F259" s="79"/>
      <c r="G259" s="164"/>
      <c r="H259" s="104" t="s">
        <v>42</v>
      </c>
      <c r="I259" s="88"/>
      <c r="J259" s="88"/>
      <c r="K259" s="88"/>
      <c r="L259" s="81"/>
      <c r="M259" s="88"/>
      <c r="N259" s="88"/>
      <c r="O259" s="88"/>
      <c r="P259" s="81"/>
      <c r="Q259" s="88"/>
      <c r="R259" s="88"/>
      <c r="S259" s="88"/>
      <c r="T259" s="81"/>
      <c r="U259" s="88"/>
      <c r="V259" s="88"/>
      <c r="W259" s="88"/>
      <c r="X259" s="81"/>
      <c r="Y259" s="166">
        <f>AVERAGE(Y257,Y254,Y250,Y246,Y242,Y238)</f>
        <v>6.7170329670329672</v>
      </c>
      <c r="Z259" s="166">
        <f>AVERAGE(Z257,Z254,Z250,Z246,Z242,Z238)</f>
        <v>50.990675990676003</v>
      </c>
    </row>
    <row r="260" spans="2:26" x14ac:dyDescent="0.25">
      <c r="B260" s="79"/>
      <c r="C260" s="86"/>
      <c r="D260" s="48" t="s">
        <v>19</v>
      </c>
      <c r="E260" s="79"/>
      <c r="F260" s="79"/>
      <c r="G260" s="164"/>
      <c r="H260" s="86" t="s">
        <v>42</v>
      </c>
      <c r="I260" s="88"/>
      <c r="J260" s="88"/>
      <c r="K260" s="88"/>
      <c r="L260" s="81"/>
      <c r="M260" s="88"/>
      <c r="N260" s="88"/>
      <c r="O260" s="88"/>
      <c r="P260" s="81"/>
      <c r="Q260" s="88"/>
      <c r="R260" s="88"/>
      <c r="S260" s="88"/>
      <c r="T260" s="81"/>
      <c r="U260" s="88"/>
      <c r="V260" s="88"/>
      <c r="W260" s="88"/>
      <c r="X260" s="81"/>
      <c r="Y260" s="84">
        <f>AVERAGE(Y255,Y251,Y247,Y243,Y239,Y235)</f>
        <v>6.8566738816738821</v>
      </c>
      <c r="Z260" s="84">
        <f>AVERAGE(Z255,Z251,Z247,Z243,Z239,Z235)</f>
        <v>56.98051948051949</v>
      </c>
    </row>
    <row r="261" spans="2:26" x14ac:dyDescent="0.25">
      <c r="B261" s="79"/>
      <c r="C261" s="86"/>
      <c r="D261" s="48" t="s">
        <v>145</v>
      </c>
      <c r="E261" s="79"/>
      <c r="F261" s="79"/>
      <c r="G261" s="164"/>
      <c r="H261" s="86" t="s">
        <v>42</v>
      </c>
      <c r="I261" s="88"/>
      <c r="J261" s="88"/>
      <c r="K261" s="88"/>
      <c r="L261" s="81"/>
      <c r="M261" s="88"/>
      <c r="N261" s="88"/>
      <c r="O261" s="88"/>
      <c r="P261" s="81"/>
      <c r="Q261" s="88"/>
      <c r="R261" s="88"/>
      <c r="S261" s="88"/>
      <c r="T261" s="81"/>
      <c r="U261" s="88"/>
      <c r="V261" s="88"/>
      <c r="W261" s="88"/>
      <c r="X261" s="81"/>
      <c r="Y261" s="84">
        <f>AVERAGE(Y252,Y248,Y244,Y240,Y236,Y234)</f>
        <v>6.2313492063492069</v>
      </c>
      <c r="Z261" s="84">
        <f>AVERAGE(Z252,Z248,Z244,Z240,Z236,Z234)</f>
        <v>50.396825396825392</v>
      </c>
    </row>
    <row r="262" spans="2:26" x14ac:dyDescent="0.25">
      <c r="B262" s="79"/>
      <c r="C262" s="86"/>
      <c r="D262" s="48"/>
      <c r="E262" s="83"/>
      <c r="F262" s="31"/>
      <c r="G262" s="164"/>
      <c r="H262" s="52"/>
      <c r="I262" s="13"/>
      <c r="J262" s="13"/>
      <c r="K262" s="13"/>
      <c r="L262" s="81"/>
      <c r="M262" s="13"/>
      <c r="N262" s="13"/>
      <c r="O262" s="13"/>
      <c r="P262" s="81"/>
      <c r="Q262" s="13"/>
      <c r="R262" s="13"/>
      <c r="S262" s="13"/>
      <c r="T262" s="81"/>
      <c r="U262" s="13"/>
      <c r="V262" s="13"/>
      <c r="W262" s="13"/>
      <c r="X262" s="81"/>
      <c r="Y262" s="170">
        <f>Y261-Y260</f>
        <v>-0.62532467532467528</v>
      </c>
      <c r="Z262" s="170">
        <f>Z261-Z260</f>
        <v>-6.5836940836940983</v>
      </c>
    </row>
    <row r="263" spans="2:26" x14ac:dyDescent="0.25">
      <c r="B263" s="79">
        <v>1</v>
      </c>
      <c r="C263" s="86" t="s">
        <v>75</v>
      </c>
      <c r="D263" s="48" t="s">
        <v>19</v>
      </c>
      <c r="E263" s="79">
        <v>9</v>
      </c>
      <c r="F263" s="79">
        <v>11</v>
      </c>
      <c r="G263" s="80">
        <f t="shared" si="0"/>
        <v>11</v>
      </c>
      <c r="H263" s="86" t="s">
        <v>43</v>
      </c>
      <c r="I263" s="88"/>
      <c r="J263" s="88"/>
      <c r="K263" s="88"/>
      <c r="L263" s="81">
        <f t="shared" si="1"/>
        <v>0</v>
      </c>
      <c r="M263" s="88"/>
      <c r="N263" s="88">
        <v>1</v>
      </c>
      <c r="O263" s="88">
        <v>1</v>
      </c>
      <c r="P263" s="81">
        <f t="shared" si="2"/>
        <v>18.181818181818183</v>
      </c>
      <c r="Q263" s="88"/>
      <c r="R263" s="88">
        <v>1</v>
      </c>
      <c r="S263" s="88">
        <v>1</v>
      </c>
      <c r="T263" s="81">
        <f t="shared" si="3"/>
        <v>18.181818181818183</v>
      </c>
      <c r="U263" s="88">
        <v>5</v>
      </c>
      <c r="V263" s="88">
        <v>2</v>
      </c>
      <c r="W263" s="88"/>
      <c r="X263" s="81">
        <f t="shared" si="4"/>
        <v>63.636363636363633</v>
      </c>
      <c r="Y263" s="84">
        <f t="shared" si="5"/>
        <v>9.0909090909090917</v>
      </c>
      <c r="Z263" s="85">
        <f t="shared" si="6"/>
        <v>81.818181818181813</v>
      </c>
    </row>
    <row r="264" spans="2:26" x14ac:dyDescent="0.25">
      <c r="B264" s="79"/>
      <c r="C264" s="86" t="s">
        <v>75</v>
      </c>
      <c r="D264" s="48" t="s">
        <v>145</v>
      </c>
      <c r="E264" s="79">
        <v>9</v>
      </c>
      <c r="F264" s="79">
        <v>12</v>
      </c>
      <c r="G264" s="80">
        <f t="shared" si="0"/>
        <v>12</v>
      </c>
      <c r="H264" s="86" t="s">
        <v>43</v>
      </c>
      <c r="I264" s="88"/>
      <c r="J264" s="88"/>
      <c r="K264" s="88"/>
      <c r="L264" s="81">
        <f t="shared" si="1"/>
        <v>0</v>
      </c>
      <c r="M264" s="88"/>
      <c r="N264" s="88"/>
      <c r="O264" s="88">
        <v>1</v>
      </c>
      <c r="P264" s="81">
        <f t="shared" si="2"/>
        <v>8.3333333333333339</v>
      </c>
      <c r="Q264" s="88"/>
      <c r="R264" s="88">
        <v>5</v>
      </c>
      <c r="S264" s="88">
        <v>1</v>
      </c>
      <c r="T264" s="81">
        <f t="shared" si="3"/>
        <v>50</v>
      </c>
      <c r="U264" s="88">
        <v>2</v>
      </c>
      <c r="V264" s="88">
        <v>3</v>
      </c>
      <c r="W264" s="88"/>
      <c r="X264" s="81">
        <f t="shared" si="4"/>
        <v>41.666666666666664</v>
      </c>
      <c r="Y264" s="84">
        <f t="shared" si="5"/>
        <v>9</v>
      </c>
      <c r="Z264" s="85">
        <f t="shared" si="6"/>
        <v>91.666666666666657</v>
      </c>
    </row>
    <row r="265" spans="2:26" x14ac:dyDescent="0.25">
      <c r="B265" s="79">
        <v>2</v>
      </c>
      <c r="C265" s="173" t="s">
        <v>75</v>
      </c>
      <c r="D265" s="98" t="s">
        <v>101</v>
      </c>
      <c r="E265" s="100">
        <v>9</v>
      </c>
      <c r="F265" s="100">
        <v>13</v>
      </c>
      <c r="G265" s="80">
        <f t="shared" si="0"/>
        <v>13</v>
      </c>
      <c r="H265" s="104" t="s">
        <v>43</v>
      </c>
      <c r="I265" s="155"/>
      <c r="J265" s="155">
        <v>3</v>
      </c>
      <c r="K265" s="155">
        <v>1</v>
      </c>
      <c r="L265" s="158">
        <f t="shared" ref="L265" si="300">SUM(I265:K265)*100/G265</f>
        <v>30.76923076923077</v>
      </c>
      <c r="M265" s="155"/>
      <c r="N265" s="155">
        <v>3</v>
      </c>
      <c r="O265" s="155">
        <v>1</v>
      </c>
      <c r="P265" s="158">
        <f t="shared" ref="P265" si="301">SUM(M265:O265)*100/G265</f>
        <v>30.76923076923077</v>
      </c>
      <c r="Q265" s="155"/>
      <c r="R265" s="155">
        <v>1</v>
      </c>
      <c r="S265" s="155">
        <v>3</v>
      </c>
      <c r="T265" s="158">
        <f t="shared" ref="T265" si="302">SUM(Q265:S265)*100/G265</f>
        <v>30.76923076923077</v>
      </c>
      <c r="U265" s="155">
        <v>1</v>
      </c>
      <c r="V265" s="155"/>
      <c r="W265" s="155"/>
      <c r="X265" s="158">
        <f t="shared" ref="X265" si="303">SUM(U265:W265)*100/G265</f>
        <v>7.6923076923076925</v>
      </c>
      <c r="Y265" s="166">
        <f t="shared" si="5"/>
        <v>5.7692307692307692</v>
      </c>
      <c r="Z265" s="167">
        <f t="shared" si="6"/>
        <v>38.46153846153846</v>
      </c>
    </row>
    <row r="266" spans="2:26" x14ac:dyDescent="0.25">
      <c r="B266" s="79"/>
      <c r="C266" s="86" t="s">
        <v>75</v>
      </c>
      <c r="D266" s="48" t="s">
        <v>19</v>
      </c>
      <c r="E266" s="79">
        <v>10</v>
      </c>
      <c r="F266" s="79">
        <v>8</v>
      </c>
      <c r="G266" s="80">
        <f t="shared" si="0"/>
        <v>8</v>
      </c>
      <c r="H266" s="86" t="s">
        <v>43</v>
      </c>
      <c r="I266" s="88"/>
      <c r="J266" s="88"/>
      <c r="K266" s="88">
        <v>2</v>
      </c>
      <c r="L266" s="81">
        <f t="shared" si="1"/>
        <v>25</v>
      </c>
      <c r="M266" s="88">
        <v>2</v>
      </c>
      <c r="N266" s="88">
        <v>1</v>
      </c>
      <c r="O266" s="88">
        <v>1</v>
      </c>
      <c r="P266" s="81">
        <f t="shared" si="2"/>
        <v>50</v>
      </c>
      <c r="Q266" s="88"/>
      <c r="R266" s="88">
        <v>2</v>
      </c>
      <c r="S266" s="88"/>
      <c r="T266" s="81">
        <f t="shared" si="3"/>
        <v>25</v>
      </c>
      <c r="U266" s="88"/>
      <c r="V266" s="88"/>
      <c r="W266" s="88"/>
      <c r="X266" s="81">
        <f t="shared" si="4"/>
        <v>0</v>
      </c>
      <c r="Y266" s="84">
        <f t="shared" si="5"/>
        <v>5.125</v>
      </c>
      <c r="Z266" s="85">
        <f t="shared" si="6"/>
        <v>25</v>
      </c>
    </row>
    <row r="267" spans="2:26" x14ac:dyDescent="0.25">
      <c r="B267" s="79"/>
      <c r="C267" s="86" t="s">
        <v>75</v>
      </c>
      <c r="D267" s="48" t="s">
        <v>145</v>
      </c>
      <c r="E267" s="79">
        <v>10</v>
      </c>
      <c r="F267" s="79">
        <v>10</v>
      </c>
      <c r="G267" s="80">
        <f t="shared" si="0"/>
        <v>10</v>
      </c>
      <c r="H267" s="86" t="s">
        <v>43</v>
      </c>
      <c r="I267" s="88"/>
      <c r="J267" s="88"/>
      <c r="K267" s="88"/>
      <c r="L267" s="81">
        <f t="shared" si="1"/>
        <v>0</v>
      </c>
      <c r="M267" s="88">
        <v>1</v>
      </c>
      <c r="N267" s="88">
        <v>1</v>
      </c>
      <c r="O267" s="88"/>
      <c r="P267" s="81">
        <f t="shared" si="2"/>
        <v>20</v>
      </c>
      <c r="Q267" s="88">
        <v>1</v>
      </c>
      <c r="R267" s="88">
        <v>2</v>
      </c>
      <c r="S267" s="88"/>
      <c r="T267" s="81">
        <f t="shared" si="3"/>
        <v>30</v>
      </c>
      <c r="U267" s="88">
        <v>5</v>
      </c>
      <c r="V267" s="88"/>
      <c r="W267" s="88"/>
      <c r="X267" s="81">
        <f t="shared" si="4"/>
        <v>50</v>
      </c>
      <c r="Y267" s="84">
        <f t="shared" si="5"/>
        <v>8.1999999999999993</v>
      </c>
      <c r="Z267" s="85">
        <f t="shared" si="6"/>
        <v>80</v>
      </c>
    </row>
    <row r="268" spans="2:26" x14ac:dyDescent="0.25">
      <c r="B268" s="160">
        <v>3</v>
      </c>
      <c r="C268" s="173" t="s">
        <v>75</v>
      </c>
      <c r="D268" s="98" t="s">
        <v>101</v>
      </c>
      <c r="E268" s="100">
        <v>10</v>
      </c>
      <c r="F268" s="100">
        <v>14</v>
      </c>
      <c r="G268" s="80">
        <f t="shared" si="0"/>
        <v>14</v>
      </c>
      <c r="H268" s="104" t="s">
        <v>43</v>
      </c>
      <c r="I268" s="155"/>
      <c r="J268" s="155">
        <v>2</v>
      </c>
      <c r="K268" s="155"/>
      <c r="L268" s="158">
        <f t="shared" ref="L268" si="304">SUM(I268:K268)*100/G268</f>
        <v>14.285714285714286</v>
      </c>
      <c r="M268" s="155">
        <v>3</v>
      </c>
      <c r="N268" s="155"/>
      <c r="O268" s="155"/>
      <c r="P268" s="158">
        <f t="shared" ref="P268" si="305">SUM(M268:O268)*100/G268</f>
        <v>21.428571428571427</v>
      </c>
      <c r="Q268" s="155">
        <v>3</v>
      </c>
      <c r="R268" s="155">
        <v>2</v>
      </c>
      <c r="S268" s="155">
        <v>1</v>
      </c>
      <c r="T268" s="158">
        <f t="shared" ref="T268" si="306">SUM(Q268:S268)*100/G268</f>
        <v>42.857142857142854</v>
      </c>
      <c r="U268" s="155"/>
      <c r="V268" s="155">
        <v>3</v>
      </c>
      <c r="W268" s="155"/>
      <c r="X268" s="158">
        <f t="shared" ref="X268" si="307">SUM(U268:W268)*100/G268</f>
        <v>21.428571428571427</v>
      </c>
      <c r="Y268" s="166">
        <f t="shared" ref="Y268" si="308">((1*I268)+(2*J268)+(3*K268)+(4*M268)+(5*N268)+(6*O268)+(7*Q268)+(8*R268)+(9*S268)+(10*U268)+(11*V268)+(12*W268))/G268</f>
        <v>6.7857142857142856</v>
      </c>
      <c r="Z268" s="167">
        <f t="shared" ref="Z268" si="309">T268+X268</f>
        <v>64.285714285714278</v>
      </c>
    </row>
    <row r="269" spans="2:26" x14ac:dyDescent="0.25">
      <c r="B269" s="17"/>
      <c r="C269" s="162"/>
      <c r="D269" s="161"/>
      <c r="E269" s="162"/>
      <c r="F269" s="162"/>
      <c r="G269" s="162"/>
      <c r="H269" s="162"/>
      <c r="I269" s="162"/>
      <c r="J269" s="162"/>
      <c r="K269" s="162"/>
      <c r="L269" s="162"/>
      <c r="M269" s="162"/>
      <c r="N269" s="162"/>
      <c r="O269" s="162"/>
      <c r="P269" s="162"/>
      <c r="Q269" s="162"/>
      <c r="R269" s="162"/>
      <c r="S269" s="162"/>
      <c r="T269" s="162"/>
      <c r="U269" s="162"/>
      <c r="V269" s="162"/>
      <c r="W269" s="162"/>
      <c r="X269" s="162"/>
      <c r="Y269" s="162"/>
      <c r="Z269" s="162"/>
    </row>
    <row r="270" spans="2:26" x14ac:dyDescent="0.25">
      <c r="B270" s="17"/>
      <c r="C270" s="162"/>
      <c r="D270" s="98" t="s">
        <v>101</v>
      </c>
      <c r="E270" s="162"/>
      <c r="F270" s="162"/>
      <c r="G270" s="162"/>
      <c r="H270" s="104" t="s">
        <v>43</v>
      </c>
      <c r="I270" s="162"/>
      <c r="J270" s="162"/>
      <c r="K270" s="162"/>
      <c r="L270" s="162"/>
      <c r="M270" s="162"/>
      <c r="N270" s="162"/>
      <c r="O270" s="162"/>
      <c r="P270" s="162"/>
      <c r="Q270" s="162"/>
      <c r="R270" s="162"/>
      <c r="S270" s="162"/>
      <c r="T270" s="162"/>
      <c r="U270" s="162"/>
      <c r="V270" s="162"/>
      <c r="W270" s="162"/>
      <c r="X270" s="162"/>
      <c r="Y270" s="129">
        <f>AVERAGE(Y268,Y265)</f>
        <v>6.2774725274725274</v>
      </c>
      <c r="Z270" s="129">
        <f>AVERAGE(Z268,Z265)</f>
        <v>51.373626373626365</v>
      </c>
    </row>
    <row r="271" spans="2:26" x14ac:dyDescent="0.25">
      <c r="B271" s="17"/>
      <c r="C271" s="162"/>
      <c r="D271" s="48" t="s">
        <v>19</v>
      </c>
      <c r="E271" s="162"/>
      <c r="F271" s="162"/>
      <c r="G271" s="162"/>
      <c r="H271" s="86" t="s">
        <v>43</v>
      </c>
      <c r="I271" s="162"/>
      <c r="J271" s="162"/>
      <c r="K271" s="162"/>
      <c r="L271" s="162"/>
      <c r="M271" s="162"/>
      <c r="N271" s="162"/>
      <c r="O271" s="162"/>
      <c r="P271" s="162"/>
      <c r="Q271" s="162"/>
      <c r="R271" s="162"/>
      <c r="S271" s="162"/>
      <c r="T271" s="162"/>
      <c r="U271" s="162"/>
      <c r="V271" s="162"/>
      <c r="W271" s="162"/>
      <c r="X271" s="162"/>
      <c r="Y271" s="184">
        <f>AVERAGE(Y266,Y263)</f>
        <v>7.1079545454545459</v>
      </c>
      <c r="Z271" s="184">
        <f>AVERAGE(Z266,Z263)</f>
        <v>53.409090909090907</v>
      </c>
    </row>
    <row r="272" spans="2:26" x14ac:dyDescent="0.25">
      <c r="B272" s="17"/>
      <c r="C272" s="162"/>
      <c r="D272" s="48" t="s">
        <v>145</v>
      </c>
      <c r="E272" s="162"/>
      <c r="F272" s="162"/>
      <c r="G272" s="162"/>
      <c r="H272" s="86"/>
      <c r="I272" s="162"/>
      <c r="J272" s="162"/>
      <c r="K272" s="162"/>
      <c r="L272" s="162"/>
      <c r="M272" s="162"/>
      <c r="N272" s="162"/>
      <c r="O272" s="162"/>
      <c r="P272" s="162"/>
      <c r="Q272" s="162"/>
      <c r="R272" s="162"/>
      <c r="S272" s="162"/>
      <c r="T272" s="162"/>
      <c r="U272" s="162"/>
      <c r="V272" s="162"/>
      <c r="W272" s="162"/>
      <c r="X272" s="162"/>
      <c r="Y272" s="184">
        <f>AVERAGE(Y267,Y264)</f>
        <v>8.6</v>
      </c>
      <c r="Z272" s="184">
        <f>AVERAGE(Z267,Z264)</f>
        <v>85.833333333333329</v>
      </c>
    </row>
    <row r="273" spans="2:26" x14ac:dyDescent="0.25">
      <c r="B273" s="17"/>
      <c r="C273" s="162"/>
      <c r="D273" s="161"/>
      <c r="E273" s="162"/>
      <c r="F273" s="162"/>
      <c r="G273" s="162"/>
      <c r="H273" s="162"/>
      <c r="I273" s="162"/>
      <c r="J273" s="162"/>
      <c r="K273" s="162"/>
      <c r="L273" s="162"/>
      <c r="M273" s="162"/>
      <c r="N273" s="162"/>
      <c r="O273" s="162"/>
      <c r="P273" s="162"/>
      <c r="Q273" s="162"/>
      <c r="R273" s="162"/>
      <c r="S273" s="162"/>
      <c r="T273" s="162"/>
      <c r="U273" s="162"/>
      <c r="V273" s="162"/>
      <c r="W273" s="162"/>
      <c r="X273" s="162"/>
      <c r="Y273" s="170">
        <f>Y272-Y271</f>
        <v>1.4920454545454538</v>
      </c>
      <c r="Z273" s="170">
        <f>Z272-Z271</f>
        <v>32.424242424242422</v>
      </c>
    </row>
    <row r="274" spans="2:26" x14ac:dyDescent="0.25">
      <c r="B274" s="17">
        <v>1</v>
      </c>
      <c r="C274" s="209" t="s">
        <v>64</v>
      </c>
      <c r="D274" s="98" t="s">
        <v>101</v>
      </c>
      <c r="E274" s="100">
        <v>3</v>
      </c>
      <c r="F274" s="100">
        <v>18</v>
      </c>
      <c r="G274" s="80">
        <f t="shared" ref="G274:G275" si="310">I274+J274+K274+M274+N274+O274+Q274+R274+S274+U274+V274+W274</f>
        <v>18</v>
      </c>
      <c r="H274" s="104" t="s">
        <v>141</v>
      </c>
      <c r="I274" s="155"/>
      <c r="J274" s="155"/>
      <c r="K274" s="155"/>
      <c r="L274" s="158">
        <f t="shared" ref="L274:L275" si="311">SUM(I274:K274)*100/G274</f>
        <v>0</v>
      </c>
      <c r="M274" s="155"/>
      <c r="N274" s="155"/>
      <c r="O274" s="155"/>
      <c r="P274" s="158">
        <f t="shared" ref="P274:P275" si="312">SUM(M274:O274)*100/G274</f>
        <v>0</v>
      </c>
      <c r="Q274" s="155"/>
      <c r="R274" s="155">
        <v>1</v>
      </c>
      <c r="S274" s="155">
        <v>6</v>
      </c>
      <c r="T274" s="158">
        <f t="shared" ref="T274:T275" si="313">SUM(Q274:S274)*100/G274</f>
        <v>38.888888888888886</v>
      </c>
      <c r="U274" s="155">
        <v>6</v>
      </c>
      <c r="V274" s="155">
        <v>5</v>
      </c>
      <c r="W274" s="155"/>
      <c r="X274" s="158">
        <f t="shared" ref="X274:X275" si="314">SUM(U274:W274)*100/G274</f>
        <v>61.111111111111114</v>
      </c>
      <c r="Y274" s="166">
        <f t="shared" ref="Y274:Y275" si="315">((1*I274)+(2*J274)+(3*K274)+(4*M274)+(5*N274)+(6*O274)+(7*Q274)+(8*R274)+(9*S274)+(10*U274)+(11*V274)+(12*W274))/G274</f>
        <v>9.8333333333333339</v>
      </c>
      <c r="Z274" s="167">
        <f t="shared" ref="Z274:Z275" si="316">T274+X274</f>
        <v>100</v>
      </c>
    </row>
    <row r="275" spans="2:26" x14ac:dyDescent="0.25">
      <c r="B275" s="17">
        <v>2</v>
      </c>
      <c r="C275" s="209" t="s">
        <v>142</v>
      </c>
      <c r="D275" s="98" t="s">
        <v>101</v>
      </c>
      <c r="E275" s="100">
        <v>4</v>
      </c>
      <c r="F275" s="100">
        <v>14</v>
      </c>
      <c r="G275" s="80">
        <f t="shared" si="310"/>
        <v>14</v>
      </c>
      <c r="H275" s="104" t="s">
        <v>141</v>
      </c>
      <c r="I275" s="155"/>
      <c r="J275" s="155"/>
      <c r="K275" s="155"/>
      <c r="L275" s="158">
        <f t="shared" si="311"/>
        <v>0</v>
      </c>
      <c r="M275" s="155"/>
      <c r="N275" s="155"/>
      <c r="O275" s="155">
        <v>1</v>
      </c>
      <c r="P275" s="158">
        <f t="shared" si="312"/>
        <v>7.1428571428571432</v>
      </c>
      <c r="Q275" s="155">
        <v>3</v>
      </c>
      <c r="R275" s="155">
        <v>1</v>
      </c>
      <c r="S275" s="155">
        <v>2</v>
      </c>
      <c r="T275" s="158">
        <f t="shared" si="313"/>
        <v>42.857142857142854</v>
      </c>
      <c r="U275" s="155">
        <v>5</v>
      </c>
      <c r="V275" s="155">
        <v>2</v>
      </c>
      <c r="W275" s="155"/>
      <c r="X275" s="158">
        <f t="shared" si="314"/>
        <v>50</v>
      </c>
      <c r="Y275" s="166">
        <f t="shared" si="315"/>
        <v>8.9285714285714288</v>
      </c>
      <c r="Z275" s="167">
        <f t="shared" si="316"/>
        <v>92.857142857142861</v>
      </c>
    </row>
    <row r="276" spans="2:26" x14ac:dyDescent="0.25">
      <c r="B276" s="17"/>
      <c r="C276" s="162"/>
      <c r="D276" s="207"/>
      <c r="E276" s="162"/>
      <c r="F276" s="162"/>
      <c r="G276" s="208"/>
      <c r="H276" s="162"/>
      <c r="I276" s="162"/>
      <c r="J276" s="162"/>
      <c r="K276" s="162"/>
      <c r="L276" s="162"/>
      <c r="M276" s="162"/>
      <c r="N276" s="162"/>
      <c r="O276" s="162"/>
      <c r="P276" s="162"/>
      <c r="Q276" s="162"/>
      <c r="R276" s="162"/>
      <c r="S276" s="162"/>
      <c r="T276" s="162"/>
      <c r="U276" s="162"/>
      <c r="V276" s="162"/>
      <c r="W276" s="162"/>
      <c r="X276" s="162"/>
      <c r="Y276" s="228">
        <f>AVERAGE(Y274:Y275)</f>
        <v>9.3809523809523814</v>
      </c>
      <c r="Z276" s="228">
        <f>AVERAGE(Z274:Z275)</f>
        <v>96.428571428571431</v>
      </c>
    </row>
    <row r="277" spans="2:26" x14ac:dyDescent="0.25">
      <c r="B277" s="17">
        <v>1</v>
      </c>
      <c r="C277" s="173" t="s">
        <v>75</v>
      </c>
      <c r="D277" s="98" t="s">
        <v>101</v>
      </c>
      <c r="E277" s="100">
        <v>11</v>
      </c>
      <c r="F277" s="100">
        <v>13</v>
      </c>
      <c r="G277" s="80">
        <f t="shared" ref="G277:G279" si="317">I277+J277+K277+M277+N277+O277+Q277+R277+S277+U277+V277+W277</f>
        <v>13</v>
      </c>
      <c r="H277" s="104" t="s">
        <v>120</v>
      </c>
      <c r="I277" s="155"/>
      <c r="J277" s="155"/>
      <c r="K277" s="155">
        <v>1</v>
      </c>
      <c r="L277" s="158">
        <f t="shared" ref="L277" si="318">SUM(I277:K277)*100/G277</f>
        <v>7.6923076923076925</v>
      </c>
      <c r="M277" s="155"/>
      <c r="N277" s="155"/>
      <c r="O277" s="155"/>
      <c r="P277" s="185">
        <f t="shared" ref="P277" si="319">SUM(M277:O277)*100/G277</f>
        <v>0</v>
      </c>
      <c r="Q277" s="155">
        <v>2</v>
      </c>
      <c r="R277" s="155">
        <v>2</v>
      </c>
      <c r="S277" s="155">
        <v>1</v>
      </c>
      <c r="T277" s="158">
        <f t="shared" ref="T277" si="320">SUM(Q277:S277)*100/G277</f>
        <v>38.46153846153846</v>
      </c>
      <c r="U277" s="155"/>
      <c r="V277" s="155">
        <v>7</v>
      </c>
      <c r="W277" s="155"/>
      <c r="X277" s="158">
        <f t="shared" ref="X277" si="321">SUM(U277:W277)*100/G277</f>
        <v>53.846153846153847</v>
      </c>
      <c r="Y277" s="166">
        <f t="shared" ref="Y277:Y279" si="322">((1*I277)+(2*J277)+(3*K277)+(4*M277)+(5*N277)+(6*O277)+(7*Q277)+(8*R277)+(9*S277)+(10*U277)+(11*V277)+(12*W277))/G277</f>
        <v>9.1538461538461533</v>
      </c>
      <c r="Z277" s="167">
        <f t="shared" ref="Z277:Z279" si="323">T277+X277</f>
        <v>92.307692307692307</v>
      </c>
    </row>
    <row r="278" spans="2:26" x14ac:dyDescent="0.25">
      <c r="B278" s="17"/>
      <c r="C278" s="86" t="s">
        <v>75</v>
      </c>
      <c r="D278" s="48" t="s">
        <v>19</v>
      </c>
      <c r="E278" s="79">
        <v>11</v>
      </c>
      <c r="F278" s="79">
        <v>12</v>
      </c>
      <c r="G278" s="80">
        <f t="shared" si="317"/>
        <v>12</v>
      </c>
      <c r="H278" s="206" t="s">
        <v>120</v>
      </c>
      <c r="I278" s="88"/>
      <c r="J278" s="88"/>
      <c r="K278" s="88">
        <v>3</v>
      </c>
      <c r="L278" s="81">
        <f t="shared" ref="L278:L279" si="324">SUM(I278:K278)*100/F278</f>
        <v>25</v>
      </c>
      <c r="M278" s="88"/>
      <c r="N278" s="88">
        <v>1</v>
      </c>
      <c r="O278" s="88">
        <v>1</v>
      </c>
      <c r="P278" s="81">
        <f t="shared" ref="P278:P279" si="325">SUM(M278:O278)*100/F278</f>
        <v>16.666666666666668</v>
      </c>
      <c r="Q278" s="88"/>
      <c r="R278" s="88"/>
      <c r="S278" s="88">
        <v>2</v>
      </c>
      <c r="T278" s="81">
        <f t="shared" ref="T278:T279" si="326">SUM(Q278:S278)*100/F278</f>
        <v>16.666666666666668</v>
      </c>
      <c r="U278" s="88"/>
      <c r="V278" s="88">
        <v>5</v>
      </c>
      <c r="W278" s="88"/>
      <c r="X278" s="81">
        <f t="shared" ref="X278:X279" si="327">SUM(U278:W278)*100/F278</f>
        <v>41.666666666666664</v>
      </c>
      <c r="Y278" s="84">
        <f t="shared" si="322"/>
        <v>7.75</v>
      </c>
      <c r="Z278" s="85">
        <f t="shared" si="323"/>
        <v>58.333333333333329</v>
      </c>
    </row>
    <row r="279" spans="2:26" x14ac:dyDescent="0.25">
      <c r="B279" s="17"/>
      <c r="C279" s="86" t="s">
        <v>75</v>
      </c>
      <c r="D279" s="246" t="s">
        <v>145</v>
      </c>
      <c r="E279" s="247">
        <v>11</v>
      </c>
      <c r="F279" s="247">
        <v>7</v>
      </c>
      <c r="G279" s="80">
        <f t="shared" si="317"/>
        <v>7</v>
      </c>
      <c r="H279" s="206" t="s">
        <v>120</v>
      </c>
      <c r="I279" s="162"/>
      <c r="J279" s="162">
        <v>2</v>
      </c>
      <c r="K279" s="162">
        <v>2</v>
      </c>
      <c r="L279" s="81">
        <f t="shared" si="324"/>
        <v>57.142857142857146</v>
      </c>
      <c r="M279" s="162"/>
      <c r="N279" s="162"/>
      <c r="O279" s="162">
        <v>1</v>
      </c>
      <c r="P279" s="81">
        <f t="shared" si="325"/>
        <v>14.285714285714286</v>
      </c>
      <c r="Q279" s="162"/>
      <c r="R279" s="162">
        <v>2</v>
      </c>
      <c r="S279" s="162"/>
      <c r="T279" s="81">
        <f t="shared" si="326"/>
        <v>28.571428571428573</v>
      </c>
      <c r="U279" s="162"/>
      <c r="V279" s="162"/>
      <c r="W279" s="162"/>
      <c r="X279" s="81">
        <f t="shared" si="327"/>
        <v>0</v>
      </c>
      <c r="Y279" s="84">
        <f t="shared" si="322"/>
        <v>4.5714285714285712</v>
      </c>
      <c r="Z279" s="85">
        <f t="shared" si="323"/>
        <v>28.571428571428573</v>
      </c>
    </row>
    <row r="280" spans="2:26" ht="45" x14ac:dyDescent="0.25">
      <c r="B280" s="17"/>
      <c r="C280" s="128" t="s">
        <v>129</v>
      </c>
      <c r="D280" s="98" t="s">
        <v>101</v>
      </c>
      <c r="E280" s="162"/>
      <c r="F280" s="162"/>
      <c r="G280" s="162"/>
      <c r="H280" s="162"/>
      <c r="I280" s="162"/>
      <c r="J280" s="162"/>
      <c r="K280" s="162"/>
      <c r="L280" s="162"/>
      <c r="M280" s="162"/>
      <c r="N280" s="162"/>
      <c r="O280" s="162"/>
      <c r="P280" s="162"/>
      <c r="Q280" s="162"/>
      <c r="R280" s="162"/>
      <c r="S280" s="162"/>
      <c r="T280" s="162"/>
      <c r="U280" s="162"/>
      <c r="V280" s="162"/>
      <c r="W280" s="162"/>
      <c r="X280" s="162"/>
      <c r="Y280" s="129">
        <f>AVERAGE(Y277,Y276,Y270,Y259,Y230,Y201,Y156,Y123,Y98,Y53)</f>
        <v>7.3834663237996567</v>
      </c>
      <c r="Z280" s="129">
        <f>AVERAGE(Z277,Z276,Z270,Z259,Z230,Z201,Z156,Z123,Z98,Z53)</f>
        <v>66.16510315081743</v>
      </c>
    </row>
    <row r="281" spans="2:26" ht="45" x14ac:dyDescent="0.25">
      <c r="B281" s="17"/>
      <c r="C281" s="24" t="s">
        <v>129</v>
      </c>
      <c r="D281" s="48" t="s">
        <v>19</v>
      </c>
      <c r="E281" s="162"/>
      <c r="F281" s="162"/>
      <c r="G281" s="162"/>
      <c r="H281" s="162"/>
      <c r="I281" s="162"/>
      <c r="J281" s="162"/>
      <c r="K281" s="162"/>
      <c r="L281" s="162"/>
      <c r="M281" s="162"/>
      <c r="N281" s="162"/>
      <c r="O281" s="162"/>
      <c r="P281" s="162"/>
      <c r="Q281" s="162"/>
      <c r="R281" s="162"/>
      <c r="S281" s="162"/>
      <c r="T281" s="162"/>
      <c r="U281" s="162"/>
      <c r="V281" s="162"/>
      <c r="W281" s="162"/>
      <c r="X281" s="162"/>
      <c r="Y281" s="184">
        <f>AVERAGE(Y278,Y271,Y260,Y231,Y202,Y157,Y124,Y99,Y54)</f>
        <v>6.9018351482006945</v>
      </c>
      <c r="Z281" s="184">
        <f>AVERAGE(Z271,Z260,Z231,Z202,Z157,Z124,Z99,Z54)</f>
        <v>57.723781558077775</v>
      </c>
    </row>
    <row r="282" spans="2:26" ht="45" x14ac:dyDescent="0.25">
      <c r="B282" s="17"/>
      <c r="C282" s="24" t="s">
        <v>129</v>
      </c>
      <c r="D282" s="48" t="s">
        <v>145</v>
      </c>
      <c r="E282" s="162"/>
      <c r="F282" s="162"/>
      <c r="G282" s="162"/>
      <c r="H282" s="162"/>
      <c r="I282" s="162"/>
      <c r="J282" s="162"/>
      <c r="K282" s="162"/>
      <c r="L282" s="162"/>
      <c r="M282" s="162"/>
      <c r="N282" s="162"/>
      <c r="O282" s="162"/>
      <c r="P282" s="162"/>
      <c r="Q282" s="162"/>
      <c r="R282" s="162"/>
      <c r="S282" s="162"/>
      <c r="T282" s="162"/>
      <c r="U282" s="162"/>
      <c r="V282" s="162"/>
      <c r="W282" s="162"/>
      <c r="X282" s="162"/>
      <c r="Y282" s="184">
        <f>AVERAGE(Y279,Y272,Y261,Y232,Y203,Y158,Y125,Y100,Y55)</f>
        <v>6.7788400478036337</v>
      </c>
      <c r="Z282" s="184">
        <f>AVERAGE(Z279,Z272,Z261,Z232,Z203,Z158,Z125,Z100,Z55)</f>
        <v>60.566256132082472</v>
      </c>
    </row>
    <row r="283" spans="2:26" x14ac:dyDescent="0.25">
      <c r="B283" s="17"/>
      <c r="D283" s="162"/>
      <c r="E283" s="162"/>
      <c r="F283" s="162"/>
      <c r="G283" s="162"/>
      <c r="H283" s="162"/>
      <c r="I283" s="162"/>
      <c r="J283" s="162"/>
      <c r="K283" s="162"/>
      <c r="L283" s="162"/>
      <c r="M283" s="162"/>
      <c r="N283" s="162"/>
      <c r="O283" s="162"/>
      <c r="P283" s="162"/>
      <c r="Q283" s="162"/>
      <c r="R283" s="162"/>
      <c r="S283" s="162"/>
      <c r="T283" s="162"/>
      <c r="U283" s="162"/>
      <c r="V283" s="162"/>
      <c r="W283" s="162"/>
      <c r="X283" s="162"/>
      <c r="Y283" s="170">
        <f>Y282-Y281</f>
        <v>-0.12299510039706085</v>
      </c>
      <c r="Z283" s="170">
        <f>Z282-Z281</f>
        <v>2.8424745740046973</v>
      </c>
    </row>
    <row r="284" spans="2:26" x14ac:dyDescent="0.25">
      <c r="C284" s="162"/>
      <c r="D284" s="183"/>
    </row>
  </sheetData>
  <mergeCells count="27">
    <mergeCell ref="I10:K10"/>
    <mergeCell ref="M10:O10"/>
    <mergeCell ref="Q10:S10"/>
    <mergeCell ref="U10:W10"/>
    <mergeCell ref="Y10:Y11"/>
    <mergeCell ref="B7:Z7"/>
    <mergeCell ref="B8:B11"/>
    <mergeCell ref="C8:C11"/>
    <mergeCell ref="D8:D11"/>
    <mergeCell ref="E8:E11"/>
    <mergeCell ref="F8:F11"/>
    <mergeCell ref="G8:G11"/>
    <mergeCell ref="H8:H11"/>
    <mergeCell ref="I8:X8"/>
    <mergeCell ref="Z10:Z11"/>
    <mergeCell ref="Y8:Z8"/>
    <mergeCell ref="I9:L9"/>
    <mergeCell ref="M9:P9"/>
    <mergeCell ref="Q9:T9"/>
    <mergeCell ref="U9:X9"/>
    <mergeCell ref="Y9:Z9"/>
    <mergeCell ref="B6:Z6"/>
    <mergeCell ref="Y1:Z1"/>
    <mergeCell ref="B2:Z2"/>
    <mergeCell ref="B3:Z3"/>
    <mergeCell ref="B4:Z4"/>
    <mergeCell ref="B5:Z5"/>
  </mergeCells>
  <pageMargins left="0.25" right="0.25" top="0.75" bottom="0.75" header="0.3" footer="0.3"/>
  <pageSetup paperSize="9" scale="64" fitToWidth="0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84"/>
  <sheetViews>
    <sheetView topLeftCell="A19" zoomScaleNormal="100" workbookViewId="0">
      <selection activeCell="AA33" sqref="AA33"/>
    </sheetView>
  </sheetViews>
  <sheetFormatPr defaultRowHeight="15" x14ac:dyDescent="0.25"/>
  <cols>
    <col min="1" max="1" width="4.28515625" customWidth="1"/>
    <col min="2" max="2" width="5.42578125" customWidth="1"/>
    <col min="3" max="3" width="15.85546875" customWidth="1"/>
    <col min="4" max="4" width="12.140625" customWidth="1"/>
    <col min="5" max="5" width="5.5703125" customWidth="1"/>
    <col min="6" max="6" width="7" customWidth="1"/>
    <col min="7" max="7" width="5.7109375" customWidth="1"/>
    <col min="8" max="8" width="12.85546875" customWidth="1"/>
    <col min="9" max="9" width="4.140625" customWidth="1"/>
    <col min="10" max="10" width="3.42578125" customWidth="1"/>
    <col min="11" max="11" width="3.28515625" customWidth="1"/>
    <col min="12" max="12" width="6.7109375" customWidth="1"/>
    <col min="13" max="13" width="3.7109375" customWidth="1"/>
    <col min="14" max="14" width="3.42578125" customWidth="1"/>
    <col min="15" max="15" width="3.28515625" customWidth="1"/>
    <col min="16" max="16" width="6.7109375" customWidth="1"/>
    <col min="17" max="17" width="3.28515625" customWidth="1"/>
    <col min="18" max="18" width="3.7109375" customWidth="1"/>
    <col min="19" max="19" width="3.85546875" customWidth="1"/>
    <col min="20" max="20" width="6.42578125" customWidth="1"/>
    <col min="21" max="23" width="3.85546875" customWidth="1"/>
    <col min="24" max="24" width="5.7109375" customWidth="1"/>
    <col min="25" max="25" width="10.7109375" customWidth="1"/>
  </cols>
  <sheetData>
    <row r="1" spans="2:26" x14ac:dyDescent="0.25">
      <c r="B1" s="1"/>
      <c r="Y1" s="286" t="s">
        <v>44</v>
      </c>
      <c r="Z1" s="286"/>
    </row>
    <row r="2" spans="2:26" x14ac:dyDescent="0.25">
      <c r="B2" s="287" t="s">
        <v>147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</row>
    <row r="3" spans="2:26" x14ac:dyDescent="0.25">
      <c r="B3" s="288" t="s">
        <v>58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2:26" x14ac:dyDescent="0.25">
      <c r="B4" s="290" t="s">
        <v>1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</row>
    <row r="5" spans="2:26" x14ac:dyDescent="0.25">
      <c r="B5" s="285" t="s">
        <v>2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</row>
    <row r="6" spans="2:26" ht="30" customHeight="1" x14ac:dyDescent="0.25">
      <c r="B6" s="285" t="s">
        <v>45</v>
      </c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</row>
    <row r="7" spans="2:26" ht="18.75" customHeight="1" x14ac:dyDescent="0.3">
      <c r="B7" s="302" t="s">
        <v>3</v>
      </c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</row>
    <row r="8" spans="2:26" x14ac:dyDescent="0.25">
      <c r="B8" s="293" t="s">
        <v>4</v>
      </c>
      <c r="C8" s="293" t="s">
        <v>5</v>
      </c>
      <c r="D8" s="294" t="s">
        <v>6</v>
      </c>
      <c r="E8" s="296" t="s">
        <v>7</v>
      </c>
      <c r="F8" s="293" t="s">
        <v>8</v>
      </c>
      <c r="G8" s="297" t="s">
        <v>9</v>
      </c>
      <c r="H8" s="293" t="s">
        <v>10</v>
      </c>
      <c r="I8" s="296" t="s">
        <v>11</v>
      </c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3" t="s">
        <v>140</v>
      </c>
      <c r="Z8" s="293"/>
    </row>
    <row r="9" spans="2:26" x14ac:dyDescent="0.25">
      <c r="B9" s="293"/>
      <c r="C9" s="293"/>
      <c r="D9" s="295"/>
      <c r="E9" s="296"/>
      <c r="F9" s="293"/>
      <c r="G9" s="298"/>
      <c r="H9" s="293"/>
      <c r="I9" s="296" t="s">
        <v>12</v>
      </c>
      <c r="J9" s="296"/>
      <c r="K9" s="296"/>
      <c r="L9" s="296"/>
      <c r="M9" s="296" t="s">
        <v>13</v>
      </c>
      <c r="N9" s="296"/>
      <c r="O9" s="296"/>
      <c r="P9" s="296"/>
      <c r="Q9" s="296" t="s">
        <v>14</v>
      </c>
      <c r="R9" s="296"/>
      <c r="S9" s="296"/>
      <c r="T9" s="296"/>
      <c r="U9" s="296" t="s">
        <v>15</v>
      </c>
      <c r="V9" s="296"/>
      <c r="W9" s="296"/>
      <c r="X9" s="296"/>
      <c r="Y9" s="296" t="s">
        <v>152</v>
      </c>
      <c r="Z9" s="296"/>
    </row>
    <row r="10" spans="2:26" x14ac:dyDescent="0.25">
      <c r="B10" s="293"/>
      <c r="C10" s="293"/>
      <c r="D10" s="295"/>
      <c r="E10" s="296"/>
      <c r="F10" s="293"/>
      <c r="G10" s="298"/>
      <c r="H10" s="293"/>
      <c r="I10" s="293" t="s">
        <v>16</v>
      </c>
      <c r="J10" s="293"/>
      <c r="K10" s="293"/>
      <c r="L10" s="68"/>
      <c r="M10" s="293" t="s">
        <v>16</v>
      </c>
      <c r="N10" s="293"/>
      <c r="O10" s="293"/>
      <c r="P10" s="68"/>
      <c r="Q10" s="293" t="s">
        <v>16</v>
      </c>
      <c r="R10" s="293"/>
      <c r="S10" s="293"/>
      <c r="T10" s="68"/>
      <c r="U10" s="293" t="s">
        <v>16</v>
      </c>
      <c r="V10" s="293"/>
      <c r="W10" s="293"/>
      <c r="X10" s="68"/>
      <c r="Y10" s="293" t="s">
        <v>34</v>
      </c>
      <c r="Z10" s="293" t="s">
        <v>17</v>
      </c>
    </row>
    <row r="11" spans="2:26" x14ac:dyDescent="0.25">
      <c r="B11" s="293"/>
      <c r="C11" s="293"/>
      <c r="D11" s="295"/>
      <c r="E11" s="296"/>
      <c r="F11" s="293"/>
      <c r="G11" s="298"/>
      <c r="H11" s="293"/>
      <c r="I11" s="66">
        <v>1</v>
      </c>
      <c r="J11" s="66">
        <v>2</v>
      </c>
      <c r="K11" s="68">
        <v>3</v>
      </c>
      <c r="L11" s="68" t="s">
        <v>18</v>
      </c>
      <c r="M11" s="66">
        <v>4</v>
      </c>
      <c r="N11" s="66">
        <v>5</v>
      </c>
      <c r="O11" s="68">
        <v>6</v>
      </c>
      <c r="P11" s="68" t="s">
        <v>18</v>
      </c>
      <c r="Q11" s="66">
        <v>7</v>
      </c>
      <c r="R11" s="66">
        <v>8</v>
      </c>
      <c r="S11" s="68">
        <v>9</v>
      </c>
      <c r="T11" s="68" t="s">
        <v>18</v>
      </c>
      <c r="U11" s="66">
        <v>10</v>
      </c>
      <c r="V11" s="66">
        <v>11</v>
      </c>
      <c r="W11" s="68">
        <v>12</v>
      </c>
      <c r="X11" s="68" t="s">
        <v>18</v>
      </c>
      <c r="Y11" s="293"/>
      <c r="Z11" s="293"/>
    </row>
    <row r="12" spans="2:26" x14ac:dyDescent="0.25">
      <c r="B12" s="234"/>
      <c r="C12" s="7" t="s">
        <v>63</v>
      </c>
      <c r="D12" s="48" t="s">
        <v>145</v>
      </c>
      <c r="E12" s="275">
        <v>5</v>
      </c>
      <c r="F12" s="276">
        <v>17</v>
      </c>
      <c r="G12" s="277">
        <f t="shared" ref="G12:G70" si="0">I12+J12+K12+M12+N12+O12+Q12+R12+S12+U12+V12+W12</f>
        <v>17</v>
      </c>
      <c r="H12" s="278" t="s">
        <v>46</v>
      </c>
      <c r="I12" s="276"/>
      <c r="J12" s="276"/>
      <c r="K12" s="275"/>
      <c r="L12" s="279">
        <f t="shared" ref="L12:L73" si="1">SUM(I12:K12)*100/F12</f>
        <v>0</v>
      </c>
      <c r="M12" s="276"/>
      <c r="N12" s="276"/>
      <c r="O12" s="275"/>
      <c r="P12" s="279">
        <f t="shared" ref="P12:P73" si="2">SUM(M12:O12)*100/F12</f>
        <v>0</v>
      </c>
      <c r="Q12" s="276">
        <v>2</v>
      </c>
      <c r="R12" s="276">
        <v>3</v>
      </c>
      <c r="S12" s="275">
        <v>6</v>
      </c>
      <c r="T12" s="274">
        <f t="shared" ref="T12:T73" si="3">SUM(Q12:S12)*100/F12</f>
        <v>64.705882352941174</v>
      </c>
      <c r="U12" s="276">
        <v>4</v>
      </c>
      <c r="V12" s="276">
        <v>2</v>
      </c>
      <c r="W12" s="275"/>
      <c r="X12" s="274">
        <f t="shared" ref="X12:X73" si="4">SUM(U12:W12)*100/F12</f>
        <v>35.294117647058826</v>
      </c>
      <c r="Y12" s="55">
        <f t="shared" ref="Y12:Y18" si="5">((1*I12)+(2*J12)+(3*K12)+(4*M12)+(5*N12)+(6*O12)+(7*Q12)+(8*R12)+(9*S12)+(10*U12)+(11*V12)+(12*W12))/G12</f>
        <v>9.0588235294117645</v>
      </c>
      <c r="Z12" s="56">
        <f>T12+X12</f>
        <v>100</v>
      </c>
    </row>
    <row r="13" spans="2:26" x14ac:dyDescent="0.25">
      <c r="B13" s="5">
        <v>1</v>
      </c>
      <c r="C13" s="7" t="s">
        <v>63</v>
      </c>
      <c r="D13" s="48" t="s">
        <v>19</v>
      </c>
      <c r="E13" s="5">
        <v>5</v>
      </c>
      <c r="F13" s="5">
        <v>14</v>
      </c>
      <c r="G13" s="22">
        <f t="shared" si="0"/>
        <v>14</v>
      </c>
      <c r="H13" s="7" t="s">
        <v>46</v>
      </c>
      <c r="I13" s="21"/>
      <c r="J13" s="8"/>
      <c r="K13" s="8"/>
      <c r="L13" s="58">
        <f t="shared" si="1"/>
        <v>0</v>
      </c>
      <c r="M13" s="8"/>
      <c r="N13" s="8">
        <v>1</v>
      </c>
      <c r="O13" s="8">
        <v>3</v>
      </c>
      <c r="P13" s="58">
        <f t="shared" si="2"/>
        <v>28.571428571428573</v>
      </c>
      <c r="Q13" s="8">
        <v>2</v>
      </c>
      <c r="R13" s="8">
        <v>1</v>
      </c>
      <c r="S13" s="8">
        <v>4</v>
      </c>
      <c r="T13" s="55">
        <f t="shared" si="3"/>
        <v>50</v>
      </c>
      <c r="U13" s="8">
        <v>2</v>
      </c>
      <c r="V13" s="8">
        <v>1</v>
      </c>
      <c r="W13" s="8"/>
      <c r="X13" s="55">
        <f t="shared" si="4"/>
        <v>21.428571428571427</v>
      </c>
      <c r="Y13" s="55">
        <f t="shared" si="5"/>
        <v>8</v>
      </c>
      <c r="Z13" s="56">
        <f>T13+X13</f>
        <v>71.428571428571431</v>
      </c>
    </row>
    <row r="14" spans="2:26" x14ac:dyDescent="0.25">
      <c r="B14" s="5"/>
      <c r="C14" s="7" t="s">
        <v>63</v>
      </c>
      <c r="D14" s="48" t="s">
        <v>145</v>
      </c>
      <c r="E14" s="5">
        <v>6</v>
      </c>
      <c r="F14" s="5">
        <v>14</v>
      </c>
      <c r="G14" s="22">
        <f t="shared" si="0"/>
        <v>14</v>
      </c>
      <c r="H14" s="7" t="s">
        <v>46</v>
      </c>
      <c r="I14" s="21"/>
      <c r="J14" s="8"/>
      <c r="K14" s="8"/>
      <c r="L14" s="58">
        <f t="shared" si="1"/>
        <v>0</v>
      </c>
      <c r="M14" s="8">
        <v>1</v>
      </c>
      <c r="N14" s="8">
        <v>2</v>
      </c>
      <c r="O14" s="8">
        <v>2</v>
      </c>
      <c r="P14" s="58">
        <f t="shared" si="2"/>
        <v>35.714285714285715</v>
      </c>
      <c r="Q14" s="8"/>
      <c r="R14" s="8">
        <v>2</v>
      </c>
      <c r="S14" s="8">
        <v>6</v>
      </c>
      <c r="T14" s="55">
        <f t="shared" si="3"/>
        <v>57.142857142857146</v>
      </c>
      <c r="U14" s="8">
        <v>1</v>
      </c>
      <c r="V14" s="8"/>
      <c r="W14" s="8"/>
      <c r="X14" s="55">
        <f t="shared" si="4"/>
        <v>7.1428571428571432</v>
      </c>
      <c r="Y14" s="55">
        <f t="shared" si="5"/>
        <v>7.5714285714285712</v>
      </c>
      <c r="Z14" s="56">
        <f>T14+X14</f>
        <v>64.285714285714292</v>
      </c>
    </row>
    <row r="15" spans="2:26" x14ac:dyDescent="0.25">
      <c r="B15" s="5"/>
      <c r="C15" s="7"/>
      <c r="D15" s="48"/>
      <c r="E15" s="5"/>
      <c r="F15" s="5"/>
      <c r="G15" s="22"/>
      <c r="H15" s="7"/>
      <c r="I15" s="21"/>
      <c r="J15" s="8"/>
      <c r="K15" s="8"/>
      <c r="L15" s="58"/>
      <c r="M15" s="8"/>
      <c r="N15" s="8"/>
      <c r="O15" s="8"/>
      <c r="P15" s="58"/>
      <c r="Q15" s="8"/>
      <c r="R15" s="8"/>
      <c r="S15" s="8"/>
      <c r="T15" s="55"/>
      <c r="U15" s="8"/>
      <c r="V15" s="8"/>
      <c r="W15" s="8"/>
      <c r="X15" s="55"/>
      <c r="Y15" s="108">
        <f>Y14-Y13</f>
        <v>-0.42857142857142883</v>
      </c>
      <c r="Z15" s="108">
        <f>Z14-Z13</f>
        <v>-7.1428571428571388</v>
      </c>
    </row>
    <row r="16" spans="2:26" x14ac:dyDescent="0.25">
      <c r="B16" s="5">
        <v>2</v>
      </c>
      <c r="C16" s="149" t="s">
        <v>63</v>
      </c>
      <c r="D16" s="98" t="s">
        <v>101</v>
      </c>
      <c r="E16" s="153">
        <v>5</v>
      </c>
      <c r="F16" s="153">
        <v>15</v>
      </c>
      <c r="G16" s="22">
        <f t="shared" si="0"/>
        <v>15</v>
      </c>
      <c r="H16" s="145" t="s">
        <v>46</v>
      </c>
      <c r="I16" s="100"/>
      <c r="J16" s="155"/>
      <c r="K16" s="155"/>
      <c r="L16" s="158">
        <f t="shared" ref="L16" si="6">SUM(I16:K16)*100/G16</f>
        <v>0</v>
      </c>
      <c r="M16" s="155"/>
      <c r="N16" s="155">
        <v>1</v>
      </c>
      <c r="O16" s="155">
        <v>2</v>
      </c>
      <c r="P16" s="129">
        <f t="shared" ref="P16" si="7">SUM(M16:O16)*100/G16</f>
        <v>20</v>
      </c>
      <c r="Q16" s="155">
        <v>2</v>
      </c>
      <c r="R16" s="155">
        <v>2</v>
      </c>
      <c r="S16" s="155">
        <v>3</v>
      </c>
      <c r="T16" s="129">
        <f t="shared" ref="T16" si="8">SUM(Q16:S16)*100/G16</f>
        <v>46.666666666666664</v>
      </c>
      <c r="U16" s="155">
        <v>5</v>
      </c>
      <c r="V16" s="155"/>
      <c r="W16" s="155"/>
      <c r="X16" s="158">
        <f t="shared" ref="X16" si="9">SUM(U16:W16)*100/G16</f>
        <v>33.333333333333336</v>
      </c>
      <c r="Y16" s="106">
        <f t="shared" si="5"/>
        <v>8.2666666666666675</v>
      </c>
      <c r="Z16" s="107">
        <f t="shared" ref="Z16:Z73" si="10">T16+X16</f>
        <v>80</v>
      </c>
    </row>
    <row r="17" spans="2:27" x14ac:dyDescent="0.25">
      <c r="B17" s="5"/>
      <c r="C17" s="41" t="s">
        <v>63</v>
      </c>
      <c r="D17" s="48" t="s">
        <v>19</v>
      </c>
      <c r="E17" s="10">
        <v>6</v>
      </c>
      <c r="F17" s="10">
        <v>14</v>
      </c>
      <c r="G17" s="22">
        <f t="shared" si="0"/>
        <v>14</v>
      </c>
      <c r="H17" s="9" t="s">
        <v>46</v>
      </c>
      <c r="I17" s="26"/>
      <c r="J17" s="11"/>
      <c r="K17" s="11"/>
      <c r="L17" s="58">
        <f t="shared" si="1"/>
        <v>0</v>
      </c>
      <c r="M17" s="11">
        <v>2</v>
      </c>
      <c r="N17" s="11">
        <v>1</v>
      </c>
      <c r="O17" s="11">
        <v>2</v>
      </c>
      <c r="P17" s="55">
        <f t="shared" si="2"/>
        <v>35.714285714285715</v>
      </c>
      <c r="Q17" s="11"/>
      <c r="R17" s="11">
        <v>3</v>
      </c>
      <c r="S17" s="11">
        <v>4</v>
      </c>
      <c r="T17" s="55">
        <f t="shared" si="3"/>
        <v>50</v>
      </c>
      <c r="U17" s="11">
        <v>2</v>
      </c>
      <c r="V17" s="11"/>
      <c r="W17" s="11"/>
      <c r="X17" s="55">
        <f t="shared" si="4"/>
        <v>14.285714285714286</v>
      </c>
      <c r="Y17" s="55">
        <f t="shared" si="5"/>
        <v>7.5</v>
      </c>
      <c r="Z17" s="56">
        <f t="shared" si="10"/>
        <v>64.285714285714292</v>
      </c>
      <c r="AA17" s="12"/>
    </row>
    <row r="18" spans="2:27" x14ac:dyDescent="0.25">
      <c r="B18" s="5"/>
      <c r="C18" s="41" t="s">
        <v>63</v>
      </c>
      <c r="D18" s="48" t="s">
        <v>145</v>
      </c>
      <c r="E18" s="10">
        <v>7</v>
      </c>
      <c r="F18" s="10">
        <v>14</v>
      </c>
      <c r="G18" s="22">
        <f t="shared" si="0"/>
        <v>14</v>
      </c>
      <c r="H18" s="9" t="s">
        <v>46</v>
      </c>
      <c r="I18" s="26"/>
      <c r="J18" s="11"/>
      <c r="K18" s="11"/>
      <c r="L18" s="58">
        <f t="shared" si="1"/>
        <v>0</v>
      </c>
      <c r="M18" s="11"/>
      <c r="N18" s="11">
        <v>2</v>
      </c>
      <c r="O18" s="11"/>
      <c r="P18" s="55">
        <f t="shared" si="2"/>
        <v>14.285714285714286</v>
      </c>
      <c r="Q18" s="11">
        <v>3</v>
      </c>
      <c r="R18" s="11">
        <v>3</v>
      </c>
      <c r="S18" s="11">
        <v>2</v>
      </c>
      <c r="T18" s="55">
        <f t="shared" si="3"/>
        <v>57.142857142857146</v>
      </c>
      <c r="U18" s="11">
        <v>3</v>
      </c>
      <c r="V18" s="11">
        <v>1</v>
      </c>
      <c r="W18" s="11"/>
      <c r="X18" s="55">
        <f t="shared" si="4"/>
        <v>28.571428571428573</v>
      </c>
      <c r="Y18" s="55">
        <f t="shared" si="5"/>
        <v>8.1428571428571423</v>
      </c>
      <c r="Z18" s="56">
        <f t="shared" si="10"/>
        <v>85.714285714285722</v>
      </c>
      <c r="AA18" s="12"/>
    </row>
    <row r="19" spans="2:27" x14ac:dyDescent="0.25">
      <c r="B19" s="5"/>
      <c r="C19" s="41"/>
      <c r="D19" s="48"/>
      <c r="E19" s="10"/>
      <c r="F19" s="10"/>
      <c r="G19" s="110"/>
      <c r="H19" s="9"/>
      <c r="I19" s="26"/>
      <c r="J19" s="11"/>
      <c r="K19" s="11"/>
      <c r="L19" s="58"/>
      <c r="M19" s="11"/>
      <c r="N19" s="11"/>
      <c r="O19" s="11"/>
      <c r="P19" s="55"/>
      <c r="Q19" s="11"/>
      <c r="R19" s="11"/>
      <c r="S19" s="11"/>
      <c r="T19" s="55"/>
      <c r="U19" s="11"/>
      <c r="V19" s="11"/>
      <c r="W19" s="11"/>
      <c r="X19" s="55"/>
      <c r="Y19" s="108">
        <f>Y18-Y17</f>
        <v>0.64285714285714235</v>
      </c>
      <c r="Z19" s="108">
        <f>Z18-Z17</f>
        <v>21.428571428571431</v>
      </c>
      <c r="AA19" s="12"/>
    </row>
    <row r="20" spans="2:27" x14ac:dyDescent="0.25">
      <c r="B20" s="5">
        <v>3</v>
      </c>
      <c r="C20" s="149" t="s">
        <v>63</v>
      </c>
      <c r="D20" s="98" t="s">
        <v>101</v>
      </c>
      <c r="E20" s="154">
        <v>6</v>
      </c>
      <c r="F20" s="154">
        <v>11</v>
      </c>
      <c r="G20" s="22">
        <f t="shared" si="0"/>
        <v>11</v>
      </c>
      <c r="H20" s="156" t="s">
        <v>46</v>
      </c>
      <c r="I20" s="136"/>
      <c r="J20" s="157"/>
      <c r="K20" s="157"/>
      <c r="L20" s="158">
        <f t="shared" ref="L20" si="11">SUM(I20:K20)*100/G20</f>
        <v>0</v>
      </c>
      <c r="M20" s="155">
        <v>2</v>
      </c>
      <c r="N20" s="155">
        <v>2</v>
      </c>
      <c r="O20" s="155">
        <v>1</v>
      </c>
      <c r="P20" s="129">
        <f>SUM(M20:O20)*100/G20</f>
        <v>45.454545454545453</v>
      </c>
      <c r="Q20" s="155"/>
      <c r="R20" s="155"/>
      <c r="S20" s="155">
        <v>4</v>
      </c>
      <c r="T20" s="129">
        <f>SUM(Q20:S20)*100/G20</f>
        <v>36.363636363636367</v>
      </c>
      <c r="U20" s="155">
        <v>1</v>
      </c>
      <c r="V20" s="155">
        <v>1</v>
      </c>
      <c r="W20" s="155"/>
      <c r="X20" s="158">
        <f>SUM(U20:W20)*100/G20</f>
        <v>18.181818181818183</v>
      </c>
      <c r="Y20" s="106">
        <f>((1*I20)+(2*J20)+(3*K20)+(4*M20)+(5*N20)+(6*O20)+(7*Q20)+(8*R20)+(9*S20)+(10*U20)+(11*V20)+(12*W20))/G20</f>
        <v>7.3636363636363633</v>
      </c>
      <c r="Z20" s="107">
        <f t="shared" ref="Z20" si="12">T20+X20</f>
        <v>54.545454545454547</v>
      </c>
      <c r="AA20" s="12"/>
    </row>
    <row r="21" spans="2:27" x14ac:dyDescent="0.25">
      <c r="B21" s="5"/>
      <c r="C21" s="16" t="s">
        <v>63</v>
      </c>
      <c r="D21" s="48" t="s">
        <v>19</v>
      </c>
      <c r="E21" s="23">
        <v>7</v>
      </c>
      <c r="F21" s="23">
        <v>11</v>
      </c>
      <c r="G21" s="22">
        <f t="shared" si="0"/>
        <v>10</v>
      </c>
      <c r="H21" s="16" t="s">
        <v>46</v>
      </c>
      <c r="I21" s="27"/>
      <c r="J21" s="28"/>
      <c r="K21" s="28">
        <v>1</v>
      </c>
      <c r="L21" s="58">
        <f t="shared" si="1"/>
        <v>9.0909090909090917</v>
      </c>
      <c r="M21" s="28">
        <v>1</v>
      </c>
      <c r="N21" s="28"/>
      <c r="O21" s="28">
        <v>1</v>
      </c>
      <c r="P21" s="55">
        <f t="shared" si="2"/>
        <v>18.181818181818183</v>
      </c>
      <c r="Q21" s="28"/>
      <c r="R21" s="28"/>
      <c r="S21" s="28">
        <v>3</v>
      </c>
      <c r="T21" s="55">
        <f t="shared" si="3"/>
        <v>27.272727272727273</v>
      </c>
      <c r="U21" s="28">
        <v>2</v>
      </c>
      <c r="V21" s="28">
        <v>2</v>
      </c>
      <c r="W21" s="28"/>
      <c r="X21" s="55">
        <f t="shared" si="4"/>
        <v>36.363636363636367</v>
      </c>
      <c r="Y21" s="55">
        <f>((1*I21)+(2*J21)+(3*K21)+(4*M21)+(5*N21)+(6*O21)+(7*Q21)+(8*R21)+(9*S21)+(10*U21)+(11*V21)+(12*W21))/G21</f>
        <v>8.1999999999999993</v>
      </c>
      <c r="Z21" s="56">
        <f t="shared" si="10"/>
        <v>63.63636363636364</v>
      </c>
      <c r="AA21" s="14"/>
    </row>
    <row r="22" spans="2:27" x14ac:dyDescent="0.25">
      <c r="B22" s="5"/>
      <c r="C22" s="16" t="s">
        <v>63</v>
      </c>
      <c r="D22" s="48" t="s">
        <v>145</v>
      </c>
      <c r="E22" s="23">
        <v>8</v>
      </c>
      <c r="F22" s="23">
        <v>10</v>
      </c>
      <c r="G22" s="22">
        <f t="shared" si="0"/>
        <v>10</v>
      </c>
      <c r="H22" s="16" t="s">
        <v>46</v>
      </c>
      <c r="I22" s="27"/>
      <c r="J22" s="28"/>
      <c r="K22" s="28">
        <v>1</v>
      </c>
      <c r="L22" s="58">
        <f t="shared" si="1"/>
        <v>10</v>
      </c>
      <c r="M22" s="28">
        <v>1</v>
      </c>
      <c r="N22" s="28">
        <v>1</v>
      </c>
      <c r="O22" s="28"/>
      <c r="P22" s="55">
        <f t="shared" si="2"/>
        <v>20</v>
      </c>
      <c r="Q22" s="28">
        <v>1</v>
      </c>
      <c r="R22" s="28">
        <v>2</v>
      </c>
      <c r="S22" s="28"/>
      <c r="T22" s="55">
        <f t="shared" si="3"/>
        <v>30</v>
      </c>
      <c r="U22" s="28">
        <v>3</v>
      </c>
      <c r="V22" s="28">
        <v>1</v>
      </c>
      <c r="W22" s="28"/>
      <c r="X22" s="55">
        <f t="shared" si="4"/>
        <v>40</v>
      </c>
      <c r="Y22" s="55">
        <f>((1*I22)+(2*J22)+(3*K22)+(4*M22)+(5*N22)+(6*O22)+(7*Q22)+(8*R22)+(9*S22)+(10*U22)+(11*V22)+(12*W22))/G22</f>
        <v>7.6</v>
      </c>
      <c r="Z22" s="56">
        <f t="shared" si="10"/>
        <v>70</v>
      </c>
      <c r="AA22" s="14"/>
    </row>
    <row r="23" spans="2:27" x14ac:dyDescent="0.25">
      <c r="B23" s="5"/>
      <c r="C23" s="16"/>
      <c r="D23" s="48"/>
      <c r="E23" s="23"/>
      <c r="F23" s="23"/>
      <c r="G23" s="152"/>
      <c r="H23" s="16"/>
      <c r="I23" s="27"/>
      <c r="J23" s="28"/>
      <c r="K23" s="28"/>
      <c r="L23" s="58"/>
      <c r="M23" s="28"/>
      <c r="N23" s="28"/>
      <c r="O23" s="28"/>
      <c r="P23" s="55"/>
      <c r="Q23" s="28"/>
      <c r="R23" s="28"/>
      <c r="S23" s="28"/>
      <c r="T23" s="55"/>
      <c r="U23" s="28"/>
      <c r="V23" s="28"/>
      <c r="W23" s="28"/>
      <c r="X23" s="55"/>
      <c r="Y23" s="108">
        <f>Y22-Y21</f>
        <v>-0.59999999999999964</v>
      </c>
      <c r="Z23" s="108">
        <f>Z22-Z21</f>
        <v>6.3636363636363598</v>
      </c>
      <c r="AA23" s="14"/>
    </row>
    <row r="24" spans="2:27" x14ac:dyDescent="0.25">
      <c r="B24" s="5">
        <v>3</v>
      </c>
      <c r="C24" s="149" t="s">
        <v>63</v>
      </c>
      <c r="D24" s="98" t="s">
        <v>101</v>
      </c>
      <c r="E24" s="137">
        <v>7</v>
      </c>
      <c r="F24" s="137">
        <v>11</v>
      </c>
      <c r="G24" s="67">
        <f t="shared" si="0"/>
        <v>11</v>
      </c>
      <c r="H24" s="139" t="s">
        <v>46</v>
      </c>
      <c r="I24" s="137"/>
      <c r="J24" s="143"/>
      <c r="K24" s="143"/>
      <c r="L24" s="158">
        <f t="shared" ref="L24" si="13">SUM(I24:K24)*100/G24</f>
        <v>0</v>
      </c>
      <c r="M24" s="143"/>
      <c r="N24" s="143"/>
      <c r="O24" s="143"/>
      <c r="P24" s="129">
        <f t="shared" ref="P24" si="14">SUM(M24:O24)*100/G24</f>
        <v>0</v>
      </c>
      <c r="Q24" s="143"/>
      <c r="R24" s="143">
        <v>1</v>
      </c>
      <c r="S24" s="143">
        <v>3</v>
      </c>
      <c r="T24" s="129">
        <f t="shared" ref="T24" si="15">SUM(Q24:S24)*100/G24</f>
        <v>36.363636363636367</v>
      </c>
      <c r="U24" s="143">
        <v>6</v>
      </c>
      <c r="V24" s="143">
        <v>1</v>
      </c>
      <c r="W24" s="143"/>
      <c r="X24" s="158">
        <f t="shared" ref="X24" si="16">SUM(U24:W24)*100/G24</f>
        <v>63.636363636363633</v>
      </c>
      <c r="Y24" s="106">
        <f>((1*I24)+(2*J24)+(3*K24)+(4*M24)+(5*N24)+(6*O24)+(7*Q24)+(8*R24)+(9*S24)+(10*U24)+(11*V24)+(12*W24))/G24</f>
        <v>9.6363636363636367</v>
      </c>
      <c r="Z24" s="107">
        <f t="shared" ref="Z24" si="17">T24+X24</f>
        <v>100</v>
      </c>
      <c r="AA24" s="14"/>
    </row>
    <row r="25" spans="2:27" ht="16.5" customHeight="1" x14ac:dyDescent="0.25">
      <c r="B25" s="5"/>
      <c r="C25" s="24" t="s">
        <v>63</v>
      </c>
      <c r="D25" s="48" t="s">
        <v>19</v>
      </c>
      <c r="E25" s="25">
        <v>8</v>
      </c>
      <c r="F25" s="25">
        <v>12</v>
      </c>
      <c r="G25" s="4">
        <f t="shared" si="0"/>
        <v>12</v>
      </c>
      <c r="H25" s="29" t="s">
        <v>46</v>
      </c>
      <c r="I25" s="30"/>
      <c r="J25" s="8"/>
      <c r="K25" s="8"/>
      <c r="L25" s="58">
        <f t="shared" si="1"/>
        <v>0</v>
      </c>
      <c r="M25" s="8"/>
      <c r="N25" s="8"/>
      <c r="O25" s="8"/>
      <c r="P25" s="55">
        <f t="shared" si="2"/>
        <v>0</v>
      </c>
      <c r="Q25" s="8"/>
      <c r="R25" s="8">
        <v>1</v>
      </c>
      <c r="S25" s="8">
        <v>2</v>
      </c>
      <c r="T25" s="55">
        <f t="shared" si="3"/>
        <v>25</v>
      </c>
      <c r="U25" s="8">
        <v>7</v>
      </c>
      <c r="V25" s="8">
        <v>2</v>
      </c>
      <c r="W25" s="8"/>
      <c r="X25" s="55">
        <f t="shared" si="4"/>
        <v>75</v>
      </c>
      <c r="Y25" s="55">
        <f>((1*I25)+(2*J25)+(3*K25)+(4*M25)+(5*N25)+(6*O25)+(7*Q25)+(8*R25)+(9*S25)+(10*U25)+(11*V25)+(12*W25))/G25</f>
        <v>9.8333333333333339</v>
      </c>
      <c r="Z25" s="56">
        <f t="shared" si="10"/>
        <v>100</v>
      </c>
      <c r="AA25" s="15"/>
    </row>
    <row r="26" spans="2:27" ht="16.5" customHeight="1" x14ac:dyDescent="0.25">
      <c r="B26" s="5"/>
      <c r="C26" s="24" t="s">
        <v>63</v>
      </c>
      <c r="D26" s="48" t="s">
        <v>145</v>
      </c>
      <c r="E26" s="25">
        <v>9</v>
      </c>
      <c r="F26" s="25">
        <v>12</v>
      </c>
      <c r="G26" s="67">
        <f t="shared" si="0"/>
        <v>12</v>
      </c>
      <c r="H26" s="29" t="s">
        <v>46</v>
      </c>
      <c r="I26" s="30"/>
      <c r="J26" s="8"/>
      <c r="K26" s="8"/>
      <c r="L26" s="58">
        <f t="shared" si="1"/>
        <v>0</v>
      </c>
      <c r="M26" s="8"/>
      <c r="N26" s="8"/>
      <c r="O26" s="8"/>
      <c r="P26" s="55">
        <f t="shared" si="2"/>
        <v>0</v>
      </c>
      <c r="Q26" s="8"/>
      <c r="R26" s="8">
        <v>1</v>
      </c>
      <c r="S26" s="8">
        <v>3</v>
      </c>
      <c r="T26" s="55">
        <f t="shared" si="3"/>
        <v>33.333333333333336</v>
      </c>
      <c r="U26" s="8">
        <v>5</v>
      </c>
      <c r="V26" s="8">
        <v>3</v>
      </c>
      <c r="W26" s="8"/>
      <c r="X26" s="55">
        <f t="shared" si="4"/>
        <v>66.666666666666671</v>
      </c>
      <c r="Y26" s="55">
        <f>((1*I26)+(2*J26)+(3*K26)+(4*M26)+(5*N26)+(6*O26)+(7*Q26)+(8*R26)+(9*S26)+(10*U26)+(11*V26)+(12*W26))/G26</f>
        <v>9.8333333333333339</v>
      </c>
      <c r="Z26" s="56">
        <f t="shared" si="10"/>
        <v>100</v>
      </c>
      <c r="AA26" s="15"/>
    </row>
    <row r="27" spans="2:27" ht="16.5" customHeight="1" x14ac:dyDescent="0.25">
      <c r="B27" s="5"/>
      <c r="C27" s="24"/>
      <c r="D27" s="48"/>
      <c r="E27" s="25"/>
      <c r="F27" s="25"/>
      <c r="G27" s="110"/>
      <c r="H27" s="29"/>
      <c r="I27" s="30"/>
      <c r="J27" s="8"/>
      <c r="K27" s="8"/>
      <c r="L27" s="58"/>
      <c r="M27" s="8"/>
      <c r="N27" s="8"/>
      <c r="O27" s="8"/>
      <c r="P27" s="55"/>
      <c r="Q27" s="8"/>
      <c r="R27" s="8"/>
      <c r="S27" s="8"/>
      <c r="T27" s="55"/>
      <c r="U27" s="8"/>
      <c r="V27" s="8"/>
      <c r="W27" s="8"/>
      <c r="X27" s="55"/>
      <c r="Y27" s="108">
        <f>Y26-Y25</f>
        <v>0</v>
      </c>
      <c r="Z27" s="108">
        <f>Z26-Z25</f>
        <v>0</v>
      </c>
      <c r="AA27" s="15"/>
    </row>
    <row r="28" spans="2:27" x14ac:dyDescent="0.25">
      <c r="B28" s="5">
        <v>4</v>
      </c>
      <c r="C28" s="7" t="s">
        <v>63</v>
      </c>
      <c r="D28" s="48" t="s">
        <v>19</v>
      </c>
      <c r="E28" s="5">
        <v>9</v>
      </c>
      <c r="F28" s="5">
        <v>11</v>
      </c>
      <c r="G28" s="22">
        <f t="shared" si="0"/>
        <v>11</v>
      </c>
      <c r="H28" s="7" t="s">
        <v>46</v>
      </c>
      <c r="I28" s="21"/>
      <c r="J28" s="8"/>
      <c r="K28" s="8"/>
      <c r="L28" s="58">
        <f t="shared" si="1"/>
        <v>0</v>
      </c>
      <c r="M28" s="8"/>
      <c r="N28" s="8"/>
      <c r="O28" s="8"/>
      <c r="P28" s="55">
        <f t="shared" si="2"/>
        <v>0</v>
      </c>
      <c r="Q28" s="8">
        <v>2</v>
      </c>
      <c r="R28" s="8">
        <v>1</v>
      </c>
      <c r="S28" s="8">
        <v>2</v>
      </c>
      <c r="T28" s="55">
        <f t="shared" si="3"/>
        <v>45.454545454545453</v>
      </c>
      <c r="U28" s="8">
        <v>5</v>
      </c>
      <c r="V28" s="8">
        <v>1</v>
      </c>
      <c r="W28" s="8"/>
      <c r="X28" s="55">
        <f t="shared" si="4"/>
        <v>54.545454545454547</v>
      </c>
      <c r="Y28" s="55">
        <f>((1*I28)+(2*J28)+(3*K28)+(4*M28)+(5*N28)+(6*O28)+(7*Q28)+(8*R28)+(9*S28)+(10*U28)+(11*V28)+(12*W28))/G28</f>
        <v>9.1818181818181817</v>
      </c>
      <c r="Z28" s="56">
        <f t="shared" si="10"/>
        <v>100</v>
      </c>
    </row>
    <row r="29" spans="2:27" x14ac:dyDescent="0.25">
      <c r="B29" s="5">
        <v>5</v>
      </c>
      <c r="C29" s="149" t="s">
        <v>138</v>
      </c>
      <c r="D29" s="98" t="s">
        <v>101</v>
      </c>
      <c r="E29" s="153">
        <v>9</v>
      </c>
      <c r="F29" s="153">
        <v>13</v>
      </c>
      <c r="G29" s="22">
        <f t="shared" si="0"/>
        <v>12</v>
      </c>
      <c r="H29" s="145" t="s">
        <v>46</v>
      </c>
      <c r="I29" s="100">
        <v>2</v>
      </c>
      <c r="J29" s="155"/>
      <c r="K29" s="155">
        <v>1</v>
      </c>
      <c r="L29" s="158">
        <f t="shared" ref="L29" si="18">SUM(I29:K29)*100/G29</f>
        <v>25</v>
      </c>
      <c r="M29" s="155">
        <v>1</v>
      </c>
      <c r="N29" s="155"/>
      <c r="O29" s="155">
        <v>2</v>
      </c>
      <c r="P29" s="129">
        <f t="shared" ref="P29" si="19">SUM(M29:O29)*100/G29</f>
        <v>25</v>
      </c>
      <c r="Q29" s="155">
        <v>2</v>
      </c>
      <c r="R29" s="155">
        <v>1</v>
      </c>
      <c r="S29" s="155"/>
      <c r="T29" s="129">
        <f t="shared" ref="T29" si="20">SUM(Q29:S29)*100/G29</f>
        <v>25</v>
      </c>
      <c r="U29" s="155">
        <v>3</v>
      </c>
      <c r="V29" s="155"/>
      <c r="W29" s="155"/>
      <c r="X29" s="158">
        <f t="shared" ref="X29" si="21">SUM(U29:W29)*100/G29</f>
        <v>25</v>
      </c>
      <c r="Y29" s="106">
        <f>((1*I29)+(2*J29)+(3*K29)+(4*M29)+(5*N29)+(6*O29)+(7*Q29)+(8*R29)+(9*S29)+(10*U29)+(11*V29)+(12*W29))/G29</f>
        <v>6.083333333333333</v>
      </c>
      <c r="Z29" s="107">
        <f t="shared" ref="Z29" si="22">T29+X29</f>
        <v>50</v>
      </c>
    </row>
    <row r="30" spans="2:27" x14ac:dyDescent="0.25">
      <c r="B30" s="5"/>
      <c r="C30" s="7"/>
      <c r="D30" s="48"/>
      <c r="E30" s="5"/>
      <c r="F30" s="5"/>
      <c r="G30" s="152"/>
      <c r="H30" s="7"/>
      <c r="I30" s="21"/>
      <c r="J30" s="8"/>
      <c r="K30" s="8"/>
      <c r="L30" s="58"/>
      <c r="M30" s="8"/>
      <c r="N30" s="8"/>
      <c r="O30" s="8"/>
      <c r="P30" s="58"/>
      <c r="Q30" s="8"/>
      <c r="R30" s="8"/>
      <c r="S30" s="8"/>
      <c r="T30" s="55"/>
      <c r="U30" s="8"/>
      <c r="V30" s="8"/>
      <c r="W30" s="8"/>
      <c r="X30" s="55"/>
      <c r="Y30" s="108">
        <f>Y29-Y28</f>
        <v>-3.0984848484848486</v>
      </c>
      <c r="Z30" s="108">
        <f>Z29-Z28</f>
        <v>-50</v>
      </c>
    </row>
    <row r="31" spans="2:27" x14ac:dyDescent="0.25">
      <c r="B31" s="5"/>
      <c r="C31" s="7"/>
      <c r="D31" s="98" t="s">
        <v>101</v>
      </c>
      <c r="E31" s="5"/>
      <c r="F31" s="5"/>
      <c r="G31" s="152"/>
      <c r="H31" s="139" t="s">
        <v>46</v>
      </c>
      <c r="I31" s="21"/>
      <c r="J31" s="8"/>
      <c r="K31" s="8"/>
      <c r="L31" s="58"/>
      <c r="M31" s="8"/>
      <c r="N31" s="8"/>
      <c r="O31" s="8"/>
      <c r="P31" s="58"/>
      <c r="Q31" s="8"/>
      <c r="R31" s="8"/>
      <c r="S31" s="8"/>
      <c r="T31" s="55"/>
      <c r="U31" s="8"/>
      <c r="V31" s="8"/>
      <c r="W31" s="8"/>
      <c r="X31" s="55"/>
      <c r="Y31" s="106">
        <f>AVERAGE(Y29,Y24,Y20,Y16)</f>
        <v>7.8375000000000004</v>
      </c>
      <c r="Z31" s="106">
        <f>AVERAGE(Z29,Z24,Z20,Z16)</f>
        <v>71.13636363636364</v>
      </c>
    </row>
    <row r="32" spans="2:27" x14ac:dyDescent="0.25">
      <c r="B32" s="5"/>
      <c r="C32" s="7"/>
      <c r="D32" s="48" t="s">
        <v>19</v>
      </c>
      <c r="E32" s="5"/>
      <c r="F32" s="5"/>
      <c r="G32" s="152"/>
      <c r="H32" s="29" t="s">
        <v>46</v>
      </c>
      <c r="I32" s="21"/>
      <c r="J32" s="8"/>
      <c r="K32" s="8"/>
      <c r="L32" s="58"/>
      <c r="M32" s="8"/>
      <c r="N32" s="8"/>
      <c r="O32" s="8"/>
      <c r="P32" s="58"/>
      <c r="Q32" s="8"/>
      <c r="R32" s="8"/>
      <c r="S32" s="8"/>
      <c r="T32" s="55"/>
      <c r="U32" s="8"/>
      <c r="V32" s="8"/>
      <c r="W32" s="8"/>
      <c r="X32" s="55"/>
      <c r="Y32" s="55">
        <f>AVERAGE(Y28,Y25,Y21,Y17,Y13)</f>
        <v>8.543030303030303</v>
      </c>
      <c r="Z32" s="55">
        <f>AVERAGE(Z28,Z25,Z21,Z17,Z13)</f>
        <v>79.870129870129873</v>
      </c>
    </row>
    <row r="33" spans="2:27" x14ac:dyDescent="0.25">
      <c r="B33" s="5"/>
      <c r="C33" s="7"/>
      <c r="D33" s="48" t="s">
        <v>145</v>
      </c>
      <c r="E33" s="5"/>
      <c r="F33" s="5"/>
      <c r="G33" s="152"/>
      <c r="H33" s="29" t="s">
        <v>46</v>
      </c>
      <c r="I33" s="21"/>
      <c r="J33" s="8"/>
      <c r="K33" s="8"/>
      <c r="L33" s="58"/>
      <c r="M33" s="8"/>
      <c r="N33" s="8"/>
      <c r="O33" s="8"/>
      <c r="P33" s="58"/>
      <c r="Q33" s="8"/>
      <c r="R33" s="8"/>
      <c r="S33" s="8"/>
      <c r="T33" s="55"/>
      <c r="U33" s="8"/>
      <c r="V33" s="8"/>
      <c r="W33" s="8"/>
      <c r="X33" s="55"/>
      <c r="Y33" s="55">
        <f>AVERAGE(Y26,Y22,Y18,Y14,Y12)</f>
        <v>8.4412885154061623</v>
      </c>
      <c r="Z33" s="55">
        <f>AVERAGE(Z26,Z22,Z18,Z14,Z12)</f>
        <v>84</v>
      </c>
    </row>
    <row r="34" spans="2:27" x14ac:dyDescent="0.25">
      <c r="B34" s="5"/>
      <c r="C34" s="6"/>
      <c r="D34" s="51"/>
      <c r="E34" s="51"/>
      <c r="F34" s="52"/>
      <c r="G34" s="152"/>
      <c r="H34" s="52"/>
      <c r="I34" s="31"/>
      <c r="J34" s="13"/>
      <c r="K34" s="13"/>
      <c r="L34" s="59"/>
      <c r="M34" s="13"/>
      <c r="N34" s="13"/>
      <c r="O34" s="13"/>
      <c r="P34" s="59"/>
      <c r="Q34" s="13"/>
      <c r="R34" s="13"/>
      <c r="S34" s="13"/>
      <c r="T34" s="37"/>
      <c r="U34" s="13"/>
      <c r="V34" s="13"/>
      <c r="W34" s="13"/>
      <c r="X34" s="50"/>
      <c r="Y34" s="108">
        <f>Y33-Y32</f>
        <v>-0.10174178762414066</v>
      </c>
      <c r="Z34" s="108">
        <f>Z33-Z32</f>
        <v>4.1298701298701275</v>
      </c>
    </row>
    <row r="35" spans="2:27" x14ac:dyDescent="0.25">
      <c r="B35" s="5"/>
      <c r="C35" s="6" t="s">
        <v>77</v>
      </c>
      <c r="D35" s="70" t="s">
        <v>145</v>
      </c>
      <c r="E35" s="21">
        <v>5</v>
      </c>
      <c r="F35" s="253">
        <v>14</v>
      </c>
      <c r="G35" s="22">
        <f t="shared" si="0"/>
        <v>14</v>
      </c>
      <c r="H35" s="7" t="s">
        <v>47</v>
      </c>
      <c r="I35" s="31"/>
      <c r="J35" s="13"/>
      <c r="K35" s="13"/>
      <c r="L35" s="58">
        <f t="shared" si="1"/>
        <v>0</v>
      </c>
      <c r="M35" s="13"/>
      <c r="N35" s="13"/>
      <c r="O35" s="13"/>
      <c r="P35" s="58">
        <f t="shared" si="2"/>
        <v>0</v>
      </c>
      <c r="Q35" s="13"/>
      <c r="R35" s="272">
        <v>4</v>
      </c>
      <c r="S35" s="272">
        <v>2</v>
      </c>
      <c r="T35" s="274">
        <f t="shared" si="3"/>
        <v>42.857142857142854</v>
      </c>
      <c r="U35" s="272">
        <v>5</v>
      </c>
      <c r="V35" s="272">
        <v>1</v>
      </c>
      <c r="W35" s="272">
        <v>2</v>
      </c>
      <c r="X35" s="55">
        <f t="shared" si="4"/>
        <v>57.142857142857146</v>
      </c>
      <c r="Y35" s="55">
        <f t="shared" ref="Y35:Y72" si="23">(($I$11*I35)+($J$11*J35)+($K$11*K35)+($M$11*M35)+($N$11*N35)+($O$11*O35)+($Q$11*Q35)+($R$11*R35)+($S$11*S35)+($U$11*U35)+($V$11*V35)+($W$11*W35))/F35</f>
        <v>9.6428571428571423</v>
      </c>
      <c r="Z35" s="56">
        <f t="shared" si="10"/>
        <v>100</v>
      </c>
      <c r="AA35" t="s">
        <v>153</v>
      </c>
    </row>
    <row r="36" spans="2:27" x14ac:dyDescent="0.25">
      <c r="B36" s="5">
        <v>1</v>
      </c>
      <c r="C36" s="6" t="s">
        <v>77</v>
      </c>
      <c r="D36" s="48" t="s">
        <v>19</v>
      </c>
      <c r="E36" s="5">
        <v>5</v>
      </c>
      <c r="F36" s="5">
        <v>14</v>
      </c>
      <c r="G36" s="22">
        <f t="shared" si="0"/>
        <v>14</v>
      </c>
      <c r="H36" s="7" t="s">
        <v>47</v>
      </c>
      <c r="I36" s="21"/>
      <c r="J36" s="8"/>
      <c r="K36" s="8"/>
      <c r="L36" s="58">
        <f t="shared" si="1"/>
        <v>0</v>
      </c>
      <c r="M36" s="8"/>
      <c r="N36" s="8">
        <v>1</v>
      </c>
      <c r="O36" s="8"/>
      <c r="P36" s="58">
        <f t="shared" si="2"/>
        <v>7.1428571428571432</v>
      </c>
      <c r="Q36" s="8"/>
      <c r="R36" s="8">
        <v>2</v>
      </c>
      <c r="S36" s="8">
        <v>4</v>
      </c>
      <c r="T36" s="55">
        <f t="shared" si="3"/>
        <v>42.857142857142854</v>
      </c>
      <c r="U36" s="8">
        <v>7</v>
      </c>
      <c r="V36" s="8"/>
      <c r="W36" s="8"/>
      <c r="X36" s="55">
        <f t="shared" si="4"/>
        <v>50</v>
      </c>
      <c r="Y36" s="55">
        <f t="shared" si="23"/>
        <v>9.0714285714285712</v>
      </c>
      <c r="Z36" s="56">
        <f t="shared" si="10"/>
        <v>92.857142857142861</v>
      </c>
    </row>
    <row r="37" spans="2:27" x14ac:dyDescent="0.25">
      <c r="B37" s="5"/>
      <c r="C37" s="6" t="s">
        <v>77</v>
      </c>
      <c r="D37" s="48" t="s">
        <v>145</v>
      </c>
      <c r="E37" s="5">
        <v>6</v>
      </c>
      <c r="F37" s="5">
        <v>14</v>
      </c>
      <c r="G37" s="22">
        <f t="shared" si="0"/>
        <v>14</v>
      </c>
      <c r="H37" s="7" t="s">
        <v>47</v>
      </c>
      <c r="I37" s="21"/>
      <c r="J37" s="8"/>
      <c r="K37" s="8">
        <v>1</v>
      </c>
      <c r="L37" s="58">
        <f t="shared" si="1"/>
        <v>7.1428571428571432</v>
      </c>
      <c r="M37" s="8"/>
      <c r="N37" s="8"/>
      <c r="O37" s="8"/>
      <c r="P37" s="58">
        <f t="shared" si="2"/>
        <v>0</v>
      </c>
      <c r="Q37" s="8"/>
      <c r="R37" s="8">
        <v>2</v>
      </c>
      <c r="S37" s="8">
        <v>6</v>
      </c>
      <c r="T37" s="55">
        <f t="shared" si="3"/>
        <v>57.142857142857146</v>
      </c>
      <c r="U37" s="8">
        <v>4</v>
      </c>
      <c r="V37" s="8">
        <v>1</v>
      </c>
      <c r="W37" s="8"/>
      <c r="X37" s="55">
        <f t="shared" si="4"/>
        <v>35.714285714285715</v>
      </c>
      <c r="Y37" s="55">
        <f t="shared" si="23"/>
        <v>8.8571428571428577</v>
      </c>
      <c r="Z37" s="56">
        <f t="shared" si="10"/>
        <v>92.857142857142861</v>
      </c>
    </row>
    <row r="38" spans="2:27" x14ac:dyDescent="0.25">
      <c r="B38" s="5"/>
      <c r="C38" s="6"/>
      <c r="D38" s="48"/>
      <c r="E38" s="5"/>
      <c r="F38" s="5"/>
      <c r="G38" s="22"/>
      <c r="H38" s="7"/>
      <c r="I38" s="21"/>
      <c r="J38" s="8"/>
      <c r="K38" s="8"/>
      <c r="L38" s="58"/>
      <c r="M38" s="8"/>
      <c r="N38" s="8"/>
      <c r="O38" s="8"/>
      <c r="P38" s="58"/>
      <c r="Q38" s="8"/>
      <c r="R38" s="8"/>
      <c r="S38" s="8"/>
      <c r="T38" s="55"/>
      <c r="U38" s="8"/>
      <c r="V38" s="8"/>
      <c r="W38" s="8"/>
      <c r="X38" s="55"/>
      <c r="Y38" s="108">
        <f>Y37-Y36</f>
        <v>-0.21428571428571352</v>
      </c>
      <c r="Z38" s="108">
        <f>Z37-Z36</f>
        <v>0</v>
      </c>
    </row>
    <row r="39" spans="2:27" x14ac:dyDescent="0.25">
      <c r="B39" s="5">
        <v>2</v>
      </c>
      <c r="C39" s="104" t="s">
        <v>132</v>
      </c>
      <c r="D39" s="98" t="s">
        <v>101</v>
      </c>
      <c r="E39" s="153">
        <v>5</v>
      </c>
      <c r="F39" s="153">
        <v>15</v>
      </c>
      <c r="G39" s="22">
        <f t="shared" si="0"/>
        <v>15</v>
      </c>
      <c r="H39" s="145" t="s">
        <v>47</v>
      </c>
      <c r="I39" s="100"/>
      <c r="J39" s="155"/>
      <c r="K39" s="155"/>
      <c r="L39" s="158">
        <f t="shared" ref="L39" si="24">SUM(I39:K39)*100/G39</f>
        <v>0</v>
      </c>
      <c r="M39" s="155"/>
      <c r="N39" s="155"/>
      <c r="O39" s="155"/>
      <c r="P39" s="158">
        <f t="shared" ref="P39" si="25">SUM(M39:O39)*100/G39</f>
        <v>0</v>
      </c>
      <c r="Q39" s="155">
        <v>1</v>
      </c>
      <c r="R39" s="155"/>
      <c r="S39" s="155">
        <v>1</v>
      </c>
      <c r="T39" s="158">
        <f t="shared" ref="T39" si="26">SUM(Q39:S39)*100/G39</f>
        <v>13.333333333333334</v>
      </c>
      <c r="U39" s="155">
        <v>4</v>
      </c>
      <c r="V39" s="155">
        <v>1</v>
      </c>
      <c r="W39" s="155">
        <v>8</v>
      </c>
      <c r="X39" s="158">
        <f t="shared" ref="X39" si="27">SUM(U39:W39)*100/G39</f>
        <v>86.666666666666671</v>
      </c>
      <c r="Y39" s="106">
        <f>((1*I39)+(2*J39)+(3*K39)+(4*M39)+(5*N39)+(6*O39)+(7*Q39)+(8*R39)+(9*S39)+(10*U39)+(11*V39)+(12*W39))/G39</f>
        <v>10.866666666666667</v>
      </c>
      <c r="Z39" s="107">
        <f t="shared" si="10"/>
        <v>100</v>
      </c>
    </row>
    <row r="40" spans="2:27" x14ac:dyDescent="0.25">
      <c r="B40" s="5"/>
      <c r="C40" s="6" t="s">
        <v>76</v>
      </c>
      <c r="D40" s="48" t="s">
        <v>19</v>
      </c>
      <c r="E40" s="5">
        <v>6</v>
      </c>
      <c r="F40" s="5">
        <v>14</v>
      </c>
      <c r="G40" s="22">
        <f t="shared" si="0"/>
        <v>14</v>
      </c>
      <c r="H40" s="7" t="s">
        <v>47</v>
      </c>
      <c r="I40" s="21"/>
      <c r="J40" s="8"/>
      <c r="K40" s="8"/>
      <c r="L40" s="58">
        <f t="shared" si="1"/>
        <v>0</v>
      </c>
      <c r="M40" s="8"/>
      <c r="N40" s="8"/>
      <c r="O40" s="8">
        <v>1</v>
      </c>
      <c r="P40" s="58">
        <f t="shared" si="2"/>
        <v>7.1428571428571432</v>
      </c>
      <c r="Q40" s="8">
        <v>1</v>
      </c>
      <c r="R40" s="8"/>
      <c r="S40" s="8"/>
      <c r="T40" s="55">
        <f t="shared" si="3"/>
        <v>7.1428571428571432</v>
      </c>
      <c r="U40" s="8">
        <v>5</v>
      </c>
      <c r="V40" s="8">
        <v>1</v>
      </c>
      <c r="W40" s="8">
        <v>6</v>
      </c>
      <c r="X40" s="55">
        <f t="shared" si="4"/>
        <v>85.714285714285708</v>
      </c>
      <c r="Y40" s="55">
        <f t="shared" si="23"/>
        <v>10.428571428571429</v>
      </c>
      <c r="Z40" s="56">
        <f t="shared" si="10"/>
        <v>92.857142857142847</v>
      </c>
    </row>
    <row r="41" spans="2:27" x14ac:dyDescent="0.25">
      <c r="B41" s="5"/>
      <c r="C41" s="6" t="s">
        <v>76</v>
      </c>
      <c r="D41" s="48" t="s">
        <v>145</v>
      </c>
      <c r="E41" s="5">
        <v>7</v>
      </c>
      <c r="F41" s="5">
        <v>14</v>
      </c>
      <c r="G41" s="22">
        <f t="shared" si="0"/>
        <v>14</v>
      </c>
      <c r="H41" s="7" t="s">
        <v>47</v>
      </c>
      <c r="I41" s="21"/>
      <c r="J41" s="8"/>
      <c r="K41" s="8">
        <v>1</v>
      </c>
      <c r="L41" s="58">
        <f t="shared" si="1"/>
        <v>7.1428571428571432</v>
      </c>
      <c r="M41" s="8"/>
      <c r="N41" s="8">
        <v>1</v>
      </c>
      <c r="O41" s="8"/>
      <c r="P41" s="58">
        <f t="shared" si="2"/>
        <v>7.1428571428571432</v>
      </c>
      <c r="Q41" s="8"/>
      <c r="R41" s="8">
        <v>4</v>
      </c>
      <c r="S41" s="8">
        <v>2</v>
      </c>
      <c r="T41" s="55">
        <f t="shared" si="3"/>
        <v>42.857142857142854</v>
      </c>
      <c r="U41" s="8">
        <v>3</v>
      </c>
      <c r="V41" s="8">
        <v>3</v>
      </c>
      <c r="W41" s="8"/>
      <c r="X41" s="55">
        <f t="shared" si="4"/>
        <v>42.857142857142854</v>
      </c>
      <c r="Y41" s="55">
        <f t="shared" si="23"/>
        <v>8.6428571428571423</v>
      </c>
      <c r="Z41" s="56">
        <f t="shared" si="10"/>
        <v>85.714285714285708</v>
      </c>
    </row>
    <row r="42" spans="2:27" x14ac:dyDescent="0.25">
      <c r="B42" s="5"/>
      <c r="C42" s="6"/>
      <c r="D42" s="48"/>
      <c r="E42" s="5"/>
      <c r="F42" s="5"/>
      <c r="G42" s="152"/>
      <c r="H42" s="7"/>
      <c r="I42" s="21"/>
      <c r="J42" s="8"/>
      <c r="K42" s="8"/>
      <c r="L42" s="58"/>
      <c r="M42" s="8"/>
      <c r="N42" s="8"/>
      <c r="O42" s="8"/>
      <c r="P42" s="58"/>
      <c r="Q42" s="8"/>
      <c r="R42" s="8"/>
      <c r="S42" s="8"/>
      <c r="T42" s="55"/>
      <c r="U42" s="8"/>
      <c r="V42" s="8"/>
      <c r="W42" s="8"/>
      <c r="X42" s="55"/>
      <c r="Y42" s="108">
        <f>Y41-Y40</f>
        <v>-1.7857142857142865</v>
      </c>
      <c r="Z42" s="108">
        <f>Z41-Z40</f>
        <v>-7.1428571428571388</v>
      </c>
    </row>
    <row r="43" spans="2:27" x14ac:dyDescent="0.25">
      <c r="B43" s="5">
        <v>3</v>
      </c>
      <c r="C43" s="104" t="s">
        <v>133</v>
      </c>
      <c r="D43" s="98" t="s">
        <v>101</v>
      </c>
      <c r="E43" s="153">
        <v>6</v>
      </c>
      <c r="F43" s="153">
        <v>11</v>
      </c>
      <c r="G43" s="22">
        <f t="shared" si="0"/>
        <v>9</v>
      </c>
      <c r="H43" s="145" t="s">
        <v>47</v>
      </c>
      <c r="I43" s="100"/>
      <c r="J43" s="155"/>
      <c r="K43" s="155"/>
      <c r="L43" s="158">
        <f t="shared" ref="L43" si="28">SUM(I43:K43)*100/G43</f>
        <v>0</v>
      </c>
      <c r="M43" s="155">
        <v>1</v>
      </c>
      <c r="N43" s="155"/>
      <c r="O43" s="155">
        <v>2</v>
      </c>
      <c r="P43" s="158">
        <f t="shared" ref="P43" si="29">SUM(M43:O43)*100/G43</f>
        <v>33.333333333333336</v>
      </c>
      <c r="Q43" s="155"/>
      <c r="R43" s="155"/>
      <c r="S43" s="155">
        <v>2</v>
      </c>
      <c r="T43" s="158">
        <f t="shared" ref="T43" si="30">SUM(Q43:S43)*100/G43</f>
        <v>22.222222222222221</v>
      </c>
      <c r="U43" s="155">
        <v>2</v>
      </c>
      <c r="V43" s="155">
        <v>2</v>
      </c>
      <c r="W43" s="155"/>
      <c r="X43" s="158">
        <f t="shared" ref="X43" si="31">SUM(U43:W43)*100/G43</f>
        <v>44.444444444444443</v>
      </c>
      <c r="Y43" s="106">
        <f>((1*I43)+(2*J43)+(3*K43)+(4*M43)+(5*N43)+(6*O43)+(7*Q43)+(8*R43)+(9*S43)+(10*U43)+(11*V43)+(12*W43))/G43</f>
        <v>8.4444444444444446</v>
      </c>
      <c r="Z43" s="107">
        <f t="shared" ref="Z43" si="32">T43+X43</f>
        <v>66.666666666666657</v>
      </c>
      <c r="AA43" t="s">
        <v>139</v>
      </c>
    </row>
    <row r="44" spans="2:27" x14ac:dyDescent="0.25">
      <c r="B44" s="5"/>
      <c r="C44" s="6" t="s">
        <v>77</v>
      </c>
      <c r="D44" s="48" t="s">
        <v>19</v>
      </c>
      <c r="E44" s="5">
        <v>7</v>
      </c>
      <c r="F44" s="5">
        <v>9</v>
      </c>
      <c r="G44" s="22">
        <f t="shared" si="0"/>
        <v>9</v>
      </c>
      <c r="H44" s="7" t="s">
        <v>47</v>
      </c>
      <c r="I44" s="21"/>
      <c r="J44" s="8"/>
      <c r="K44" s="8"/>
      <c r="L44" s="58">
        <f t="shared" si="1"/>
        <v>0</v>
      </c>
      <c r="M44" s="8">
        <v>1</v>
      </c>
      <c r="N44" s="8">
        <v>1</v>
      </c>
      <c r="O44" s="8">
        <v>1</v>
      </c>
      <c r="P44" s="58">
        <f t="shared" si="2"/>
        <v>33.333333333333336</v>
      </c>
      <c r="Q44" s="8"/>
      <c r="R44" s="8">
        <v>1</v>
      </c>
      <c r="S44" s="8">
        <v>2</v>
      </c>
      <c r="T44" s="55">
        <f t="shared" si="3"/>
        <v>33.333333333333336</v>
      </c>
      <c r="U44" s="8"/>
      <c r="V44" s="8">
        <v>3</v>
      </c>
      <c r="W44" s="8"/>
      <c r="X44" s="55">
        <f t="shared" si="4"/>
        <v>33.333333333333336</v>
      </c>
      <c r="Y44" s="55">
        <f t="shared" si="23"/>
        <v>8.2222222222222214</v>
      </c>
      <c r="Z44" s="56">
        <f t="shared" si="10"/>
        <v>66.666666666666671</v>
      </c>
      <c r="AA44" t="s">
        <v>80</v>
      </c>
    </row>
    <row r="45" spans="2:27" x14ac:dyDescent="0.25">
      <c r="B45" s="5"/>
      <c r="C45" s="6" t="s">
        <v>77</v>
      </c>
      <c r="D45" s="48" t="s">
        <v>145</v>
      </c>
      <c r="E45" s="5">
        <v>8</v>
      </c>
      <c r="F45" s="5">
        <v>9</v>
      </c>
      <c r="G45" s="22">
        <f t="shared" si="0"/>
        <v>9</v>
      </c>
      <c r="H45" s="7" t="s">
        <v>47</v>
      </c>
      <c r="I45" s="21"/>
      <c r="J45" s="8"/>
      <c r="K45" s="8">
        <v>1</v>
      </c>
      <c r="L45" s="58">
        <f t="shared" si="1"/>
        <v>11.111111111111111</v>
      </c>
      <c r="M45" s="8"/>
      <c r="N45" s="8"/>
      <c r="O45" s="8"/>
      <c r="P45" s="58">
        <f t="shared" si="2"/>
        <v>0</v>
      </c>
      <c r="Q45" s="8">
        <v>3</v>
      </c>
      <c r="R45" s="8">
        <v>1</v>
      </c>
      <c r="S45" s="8">
        <v>1</v>
      </c>
      <c r="T45" s="55">
        <f t="shared" si="3"/>
        <v>55.555555555555557</v>
      </c>
      <c r="U45" s="8">
        <v>1</v>
      </c>
      <c r="V45" s="8">
        <v>2</v>
      </c>
      <c r="W45" s="8"/>
      <c r="X45" s="55">
        <f t="shared" si="4"/>
        <v>33.333333333333336</v>
      </c>
      <c r="Y45" s="55">
        <f t="shared" si="23"/>
        <v>8.1111111111111107</v>
      </c>
      <c r="Z45" s="56">
        <f t="shared" si="10"/>
        <v>88.888888888888886</v>
      </c>
      <c r="AA45" t="s">
        <v>154</v>
      </c>
    </row>
    <row r="46" spans="2:27" x14ac:dyDescent="0.25">
      <c r="B46" s="5"/>
      <c r="C46" s="6"/>
      <c r="D46" s="48"/>
      <c r="E46" s="5"/>
      <c r="F46" s="5"/>
      <c r="G46" s="152"/>
      <c r="H46" s="7"/>
      <c r="I46" s="21"/>
      <c r="J46" s="8"/>
      <c r="K46" s="8"/>
      <c r="L46" s="58"/>
      <c r="M46" s="8"/>
      <c r="N46" s="8"/>
      <c r="O46" s="8"/>
      <c r="P46" s="58"/>
      <c r="Q46" s="8"/>
      <c r="R46" s="8"/>
      <c r="S46" s="8"/>
      <c r="T46" s="55"/>
      <c r="U46" s="8"/>
      <c r="V46" s="8"/>
      <c r="W46" s="8"/>
      <c r="X46" s="55"/>
      <c r="Y46" s="108">
        <f>Y45-Y44</f>
        <v>-0.11111111111111072</v>
      </c>
      <c r="Z46" s="108">
        <f>Z45-Z44</f>
        <v>22.222222222222214</v>
      </c>
    </row>
    <row r="47" spans="2:27" x14ac:dyDescent="0.25">
      <c r="B47" s="5">
        <v>4</v>
      </c>
      <c r="C47" s="104" t="s">
        <v>133</v>
      </c>
      <c r="D47" s="98" t="s">
        <v>101</v>
      </c>
      <c r="E47" s="153">
        <v>7</v>
      </c>
      <c r="F47" s="153">
        <v>10</v>
      </c>
      <c r="G47" s="22">
        <f t="shared" si="0"/>
        <v>10</v>
      </c>
      <c r="H47" s="145" t="s">
        <v>47</v>
      </c>
      <c r="I47" s="100"/>
      <c r="J47" s="155"/>
      <c r="K47" s="155"/>
      <c r="L47" s="158">
        <f t="shared" ref="L47" si="33">SUM(I47:K47)*100/G47</f>
        <v>0</v>
      </c>
      <c r="M47" s="155"/>
      <c r="N47" s="155"/>
      <c r="O47" s="155"/>
      <c r="P47" s="158">
        <f t="shared" ref="P47" si="34">SUM(M47:O47)*100/G47</f>
        <v>0</v>
      </c>
      <c r="Q47" s="155">
        <v>1</v>
      </c>
      <c r="R47" s="155">
        <v>1</v>
      </c>
      <c r="S47" s="155">
        <v>4</v>
      </c>
      <c r="T47" s="158">
        <f t="shared" ref="T47" si="35">SUM(Q47:S47)*100/G47</f>
        <v>60</v>
      </c>
      <c r="U47" s="155">
        <v>1</v>
      </c>
      <c r="V47" s="155">
        <v>3</v>
      </c>
      <c r="W47" s="155"/>
      <c r="X47" s="158">
        <f t="shared" ref="X47" si="36">SUM(U47:W47)*100/G47</f>
        <v>40</v>
      </c>
      <c r="Y47" s="106">
        <f>((1*I47)+(2*J47)+(3*K47)+(4*M47)+(5*N47)+(6*O47)+(7*Q47)+(8*R47)+(9*S47)+(10*U47)+(11*V47)+(12*W47))/G47</f>
        <v>9.4</v>
      </c>
      <c r="Z47" s="107">
        <f t="shared" ref="Z47" si="37">T47+X47</f>
        <v>100</v>
      </c>
    </row>
    <row r="48" spans="2:27" x14ac:dyDescent="0.25">
      <c r="B48" s="5"/>
      <c r="C48" s="6" t="s">
        <v>77</v>
      </c>
      <c r="D48" s="48" t="s">
        <v>19</v>
      </c>
      <c r="E48" s="5">
        <v>8</v>
      </c>
      <c r="F48" s="5">
        <v>11</v>
      </c>
      <c r="G48" s="22">
        <f t="shared" si="0"/>
        <v>11</v>
      </c>
      <c r="H48" s="7" t="s">
        <v>47</v>
      </c>
      <c r="I48" s="21"/>
      <c r="J48" s="8"/>
      <c r="K48" s="8"/>
      <c r="L48" s="58">
        <f t="shared" si="1"/>
        <v>0</v>
      </c>
      <c r="M48" s="8"/>
      <c r="N48" s="8"/>
      <c r="O48" s="8">
        <v>1</v>
      </c>
      <c r="P48" s="58">
        <f t="shared" si="2"/>
        <v>9.0909090909090917</v>
      </c>
      <c r="Q48" s="8"/>
      <c r="R48" s="8">
        <v>3</v>
      </c>
      <c r="S48" s="8">
        <v>4</v>
      </c>
      <c r="T48" s="55">
        <f t="shared" si="3"/>
        <v>63.636363636363633</v>
      </c>
      <c r="U48" s="8"/>
      <c r="V48" s="8">
        <v>1</v>
      </c>
      <c r="W48" s="8">
        <v>2</v>
      </c>
      <c r="X48" s="55">
        <f t="shared" si="4"/>
        <v>27.272727272727273</v>
      </c>
      <c r="Y48" s="55">
        <f t="shared" si="23"/>
        <v>9.1818181818181817</v>
      </c>
      <c r="Z48" s="56">
        <f t="shared" si="10"/>
        <v>90.909090909090907</v>
      </c>
      <c r="AA48" t="s">
        <v>80</v>
      </c>
    </row>
    <row r="49" spans="2:27" x14ac:dyDescent="0.25">
      <c r="B49" s="5"/>
      <c r="C49" s="6" t="s">
        <v>77</v>
      </c>
      <c r="D49" s="48" t="s">
        <v>145</v>
      </c>
      <c r="E49" s="5">
        <v>9</v>
      </c>
      <c r="F49" s="5">
        <v>11</v>
      </c>
      <c r="G49" s="22">
        <f t="shared" si="0"/>
        <v>11</v>
      </c>
      <c r="H49" s="7" t="s">
        <v>47</v>
      </c>
      <c r="I49" s="21"/>
      <c r="J49" s="8"/>
      <c r="K49" s="8"/>
      <c r="L49" s="58">
        <f t="shared" si="1"/>
        <v>0</v>
      </c>
      <c r="M49" s="8"/>
      <c r="N49" s="8"/>
      <c r="O49" s="8"/>
      <c r="P49" s="58">
        <f t="shared" si="2"/>
        <v>0</v>
      </c>
      <c r="Q49" s="8">
        <v>3</v>
      </c>
      <c r="R49" s="8">
        <v>2</v>
      </c>
      <c r="S49" s="8">
        <v>3</v>
      </c>
      <c r="T49" s="55">
        <f t="shared" si="3"/>
        <v>72.727272727272734</v>
      </c>
      <c r="U49" s="8"/>
      <c r="V49" s="8">
        <v>1</v>
      </c>
      <c r="W49" s="8">
        <v>2</v>
      </c>
      <c r="X49" s="55">
        <f t="shared" si="4"/>
        <v>27.272727272727273</v>
      </c>
      <c r="Y49" s="55">
        <f t="shared" si="23"/>
        <v>9</v>
      </c>
      <c r="Z49" s="56">
        <f t="shared" si="10"/>
        <v>100</v>
      </c>
      <c r="AA49" t="s">
        <v>80</v>
      </c>
    </row>
    <row r="50" spans="2:27" x14ac:dyDescent="0.25">
      <c r="B50" s="5"/>
      <c r="C50" s="6"/>
      <c r="D50" s="48"/>
      <c r="E50" s="5"/>
      <c r="F50" s="5"/>
      <c r="G50" s="152"/>
      <c r="H50" s="7"/>
      <c r="I50" s="21"/>
      <c r="J50" s="8"/>
      <c r="K50" s="8"/>
      <c r="L50" s="58"/>
      <c r="M50" s="8"/>
      <c r="N50" s="8"/>
      <c r="O50" s="8"/>
      <c r="P50" s="58"/>
      <c r="Q50" s="8"/>
      <c r="R50" s="8"/>
      <c r="S50" s="8"/>
      <c r="T50" s="55"/>
      <c r="U50" s="8"/>
      <c r="V50" s="8"/>
      <c r="W50" s="8"/>
      <c r="X50" s="55"/>
      <c r="Y50" s="108">
        <f>Y49-Y48</f>
        <v>-0.18181818181818166</v>
      </c>
      <c r="Z50" s="108">
        <f>Z49-Z48</f>
        <v>9.0909090909090935</v>
      </c>
    </row>
    <row r="51" spans="2:27" x14ac:dyDescent="0.25">
      <c r="B51" s="5">
        <v>5</v>
      </c>
      <c r="C51" s="104" t="s">
        <v>133</v>
      </c>
      <c r="D51" s="98" t="s">
        <v>101</v>
      </c>
      <c r="E51" s="153">
        <v>8</v>
      </c>
      <c r="F51" s="153">
        <v>10</v>
      </c>
      <c r="G51" s="22">
        <f t="shared" si="0"/>
        <v>10</v>
      </c>
      <c r="H51" s="145" t="s">
        <v>47</v>
      </c>
      <c r="I51" s="100"/>
      <c r="J51" s="155"/>
      <c r="K51" s="155"/>
      <c r="L51" s="158">
        <f t="shared" ref="L51" si="38">SUM(I51:K51)*100/G51</f>
        <v>0</v>
      </c>
      <c r="M51" s="155"/>
      <c r="N51" s="155"/>
      <c r="O51" s="155"/>
      <c r="P51" s="158">
        <f t="shared" ref="P51" si="39">SUM(M51:O51)*100/G51</f>
        <v>0</v>
      </c>
      <c r="Q51" s="155"/>
      <c r="R51" s="155">
        <v>1</v>
      </c>
      <c r="S51" s="155">
        <v>3</v>
      </c>
      <c r="T51" s="158">
        <f t="shared" ref="T51" si="40">SUM(Q51:S51)*100/G51</f>
        <v>40</v>
      </c>
      <c r="U51" s="155">
        <v>6</v>
      </c>
      <c r="V51" s="155"/>
      <c r="W51" s="155"/>
      <c r="X51" s="158">
        <f t="shared" ref="X51" si="41">SUM(U51:W51)*100/G51</f>
        <v>60</v>
      </c>
      <c r="Y51" s="106">
        <f>((1*I51)+(2*J51)+(3*K51)+(4*M51)+(5*N51)+(6*O51)+(7*Q51)+(8*R51)+(9*S51)+(10*U51)+(11*V51)+(12*W51))/G51</f>
        <v>9.5</v>
      </c>
      <c r="Z51" s="107">
        <f t="shared" ref="Z51" si="42">T51+X51</f>
        <v>100</v>
      </c>
    </row>
    <row r="52" spans="2:27" x14ac:dyDescent="0.25">
      <c r="B52" s="5"/>
      <c r="C52" s="6" t="s">
        <v>77</v>
      </c>
      <c r="D52" s="48" t="s">
        <v>19</v>
      </c>
      <c r="E52" s="5">
        <v>9</v>
      </c>
      <c r="F52" s="5">
        <v>10</v>
      </c>
      <c r="G52" s="22">
        <f t="shared" si="0"/>
        <v>10</v>
      </c>
      <c r="H52" s="7" t="s">
        <v>47</v>
      </c>
      <c r="I52" s="21"/>
      <c r="J52" s="8"/>
      <c r="K52" s="8"/>
      <c r="L52" s="58">
        <f t="shared" si="1"/>
        <v>0</v>
      </c>
      <c r="M52" s="8"/>
      <c r="N52" s="8"/>
      <c r="O52" s="8"/>
      <c r="P52" s="58">
        <f t="shared" si="2"/>
        <v>0</v>
      </c>
      <c r="Q52" s="8"/>
      <c r="R52" s="8">
        <v>1</v>
      </c>
      <c r="S52" s="8">
        <v>1</v>
      </c>
      <c r="T52" s="55">
        <f t="shared" si="3"/>
        <v>20</v>
      </c>
      <c r="U52" s="8">
        <v>7</v>
      </c>
      <c r="V52" s="8">
        <v>1</v>
      </c>
      <c r="W52" s="8"/>
      <c r="X52" s="55">
        <f t="shared" si="4"/>
        <v>80</v>
      </c>
      <c r="Y52" s="55">
        <f t="shared" si="23"/>
        <v>9.8000000000000007</v>
      </c>
      <c r="Z52" s="56">
        <f t="shared" si="10"/>
        <v>100</v>
      </c>
      <c r="AA52" t="s">
        <v>80</v>
      </c>
    </row>
    <row r="53" spans="2:27" x14ac:dyDescent="0.25">
      <c r="B53" s="5"/>
      <c r="C53" s="6" t="s">
        <v>77</v>
      </c>
      <c r="D53" s="48" t="s">
        <v>145</v>
      </c>
      <c r="E53" s="5">
        <v>10</v>
      </c>
      <c r="F53" s="5">
        <v>9</v>
      </c>
      <c r="G53" s="22">
        <f t="shared" si="0"/>
        <v>9</v>
      </c>
      <c r="H53" s="7" t="s">
        <v>47</v>
      </c>
      <c r="I53" s="21"/>
      <c r="J53" s="8"/>
      <c r="K53" s="8"/>
      <c r="L53" s="58">
        <f t="shared" si="1"/>
        <v>0</v>
      </c>
      <c r="M53" s="8"/>
      <c r="N53" s="8"/>
      <c r="O53" s="8">
        <v>1</v>
      </c>
      <c r="P53" s="58">
        <f t="shared" si="2"/>
        <v>11.111111111111111</v>
      </c>
      <c r="Q53" s="8"/>
      <c r="R53" s="8"/>
      <c r="S53" s="8">
        <v>1</v>
      </c>
      <c r="T53" s="55">
        <f t="shared" si="3"/>
        <v>11.111111111111111</v>
      </c>
      <c r="U53" s="8">
        <v>7</v>
      </c>
      <c r="V53" s="8"/>
      <c r="W53" s="8"/>
      <c r="X53" s="55">
        <f t="shared" si="4"/>
        <v>77.777777777777771</v>
      </c>
      <c r="Y53" s="55">
        <f t="shared" si="23"/>
        <v>9.4444444444444446</v>
      </c>
      <c r="Z53" s="56">
        <f t="shared" si="10"/>
        <v>88.888888888888886</v>
      </c>
    </row>
    <row r="54" spans="2:27" x14ac:dyDescent="0.25">
      <c r="B54" s="5"/>
      <c r="C54" s="6"/>
      <c r="D54" s="48"/>
      <c r="E54" s="5"/>
      <c r="F54" s="5"/>
      <c r="G54" s="152"/>
      <c r="H54" s="7"/>
      <c r="I54" s="21"/>
      <c r="J54" s="8"/>
      <c r="K54" s="8"/>
      <c r="L54" s="58"/>
      <c r="M54" s="8"/>
      <c r="N54" s="8"/>
      <c r="O54" s="8"/>
      <c r="P54" s="58"/>
      <c r="Q54" s="8"/>
      <c r="R54" s="8"/>
      <c r="S54" s="8"/>
      <c r="T54" s="55"/>
      <c r="U54" s="8"/>
      <c r="V54" s="8"/>
      <c r="W54" s="8"/>
      <c r="X54" s="55"/>
      <c r="Y54" s="108">
        <f>Y53-Y52</f>
        <v>-0.35555555555555607</v>
      </c>
      <c r="Z54" s="108">
        <f>Z53-Z52</f>
        <v>-11.111111111111114</v>
      </c>
    </row>
    <row r="55" spans="2:27" x14ac:dyDescent="0.25">
      <c r="B55" s="5">
        <v>6</v>
      </c>
      <c r="C55" s="104" t="s">
        <v>132</v>
      </c>
      <c r="D55" s="98" t="s">
        <v>101</v>
      </c>
      <c r="E55" s="153">
        <v>9</v>
      </c>
      <c r="F55" s="153">
        <v>12</v>
      </c>
      <c r="G55" s="22">
        <f t="shared" si="0"/>
        <v>12</v>
      </c>
      <c r="H55" s="145" t="s">
        <v>47</v>
      </c>
      <c r="I55" s="100"/>
      <c r="J55" s="155"/>
      <c r="K55" s="155">
        <v>3</v>
      </c>
      <c r="L55" s="158">
        <f t="shared" ref="L55" si="43">SUM(I55:K55)*100/G55</f>
        <v>25</v>
      </c>
      <c r="M55" s="155">
        <v>1</v>
      </c>
      <c r="N55" s="155"/>
      <c r="O55" s="155"/>
      <c r="P55" s="158">
        <f t="shared" ref="P55" si="44">SUM(M55:O55)*100/G55</f>
        <v>8.3333333333333339</v>
      </c>
      <c r="Q55" s="155">
        <v>1</v>
      </c>
      <c r="R55" s="155"/>
      <c r="S55" s="155"/>
      <c r="T55" s="158">
        <f t="shared" ref="T55" si="45">SUM(Q55:S55)*100/G55</f>
        <v>8.3333333333333339</v>
      </c>
      <c r="U55" s="155">
        <v>1</v>
      </c>
      <c r="V55" s="155">
        <v>2</v>
      </c>
      <c r="W55" s="155">
        <v>4</v>
      </c>
      <c r="X55" s="158">
        <f t="shared" ref="X55" si="46">SUM(U55:W55)*100/G55</f>
        <v>58.333333333333336</v>
      </c>
      <c r="Y55" s="106">
        <f>((1*I55)+(2*J55)+(3*K55)+(4*M55)+(5*N55)+(6*O55)+(7*Q55)+(8*R55)+(9*S55)+(10*U55)+(11*V55)+(12*W55))/G55</f>
        <v>8.3333333333333339</v>
      </c>
      <c r="Z55" s="107">
        <f t="shared" ref="Z55" si="47">T55+X55</f>
        <v>66.666666666666671</v>
      </c>
    </row>
    <row r="56" spans="2:27" x14ac:dyDescent="0.25">
      <c r="B56" s="5"/>
      <c r="C56" s="6" t="s">
        <v>76</v>
      </c>
      <c r="D56" s="48" t="s">
        <v>19</v>
      </c>
      <c r="E56" s="5">
        <v>10</v>
      </c>
      <c r="F56" s="5">
        <v>8</v>
      </c>
      <c r="G56" s="22">
        <f t="shared" si="0"/>
        <v>8</v>
      </c>
      <c r="H56" s="7" t="s">
        <v>47</v>
      </c>
      <c r="I56" s="21"/>
      <c r="J56" s="8"/>
      <c r="K56" s="8">
        <v>1</v>
      </c>
      <c r="L56" s="58">
        <f t="shared" si="1"/>
        <v>12.5</v>
      </c>
      <c r="M56" s="8"/>
      <c r="N56" s="8"/>
      <c r="O56" s="8">
        <v>3</v>
      </c>
      <c r="P56" s="58">
        <f t="shared" si="2"/>
        <v>37.5</v>
      </c>
      <c r="Q56" s="8"/>
      <c r="R56" s="8">
        <v>1</v>
      </c>
      <c r="S56" s="8"/>
      <c r="T56" s="55">
        <f t="shared" si="3"/>
        <v>12.5</v>
      </c>
      <c r="U56" s="8">
        <v>1</v>
      </c>
      <c r="V56" s="8">
        <v>2</v>
      </c>
      <c r="W56" s="8"/>
      <c r="X56" s="55">
        <f t="shared" si="4"/>
        <v>37.5</v>
      </c>
      <c r="Y56" s="55">
        <f t="shared" si="23"/>
        <v>7.625</v>
      </c>
      <c r="Z56" s="56">
        <f t="shared" si="10"/>
        <v>50</v>
      </c>
    </row>
    <row r="57" spans="2:27" x14ac:dyDescent="0.25">
      <c r="B57" s="5"/>
      <c r="C57" s="6" t="s">
        <v>76</v>
      </c>
      <c r="D57" s="48" t="s">
        <v>145</v>
      </c>
      <c r="E57" s="5">
        <v>11</v>
      </c>
      <c r="F57" s="5">
        <v>6</v>
      </c>
      <c r="G57" s="22">
        <f t="shared" si="0"/>
        <v>6</v>
      </c>
      <c r="H57" s="7" t="s">
        <v>47</v>
      </c>
      <c r="I57" s="21"/>
      <c r="J57" s="8">
        <v>1</v>
      </c>
      <c r="K57" s="8"/>
      <c r="L57" s="58">
        <f t="shared" si="1"/>
        <v>16.666666666666668</v>
      </c>
      <c r="M57" s="8"/>
      <c r="N57" s="8">
        <v>1</v>
      </c>
      <c r="O57" s="8"/>
      <c r="P57" s="58">
        <f t="shared" si="2"/>
        <v>16.666666666666668</v>
      </c>
      <c r="Q57" s="8"/>
      <c r="R57" s="8">
        <v>2</v>
      </c>
      <c r="S57" s="8"/>
      <c r="T57" s="55">
        <f t="shared" si="3"/>
        <v>33.333333333333336</v>
      </c>
      <c r="U57" s="8"/>
      <c r="V57" s="8">
        <v>2</v>
      </c>
      <c r="W57" s="8"/>
      <c r="X57" s="55">
        <f t="shared" si="4"/>
        <v>33.333333333333336</v>
      </c>
      <c r="Y57" s="55">
        <f t="shared" si="23"/>
        <v>7.5</v>
      </c>
      <c r="Z57" s="56">
        <f t="shared" si="10"/>
        <v>66.666666666666671</v>
      </c>
      <c r="AA57" t="s">
        <v>80</v>
      </c>
    </row>
    <row r="58" spans="2:27" x14ac:dyDescent="0.25">
      <c r="B58" s="5"/>
      <c r="C58" s="6"/>
      <c r="D58" s="48"/>
      <c r="E58" s="5"/>
      <c r="F58" s="5"/>
      <c r="G58" s="152"/>
      <c r="H58" s="7"/>
      <c r="I58" s="21"/>
      <c r="J58" s="8"/>
      <c r="K58" s="8"/>
      <c r="L58" s="58"/>
      <c r="M58" s="8"/>
      <c r="N58" s="8"/>
      <c r="O58" s="8"/>
      <c r="P58" s="58"/>
      <c r="Q58" s="8"/>
      <c r="R58" s="8"/>
      <c r="S58" s="8"/>
      <c r="T58" s="55"/>
      <c r="U58" s="8"/>
      <c r="V58" s="8"/>
      <c r="W58" s="8"/>
      <c r="X58" s="55"/>
      <c r="Y58" s="108">
        <f>Y57-Y56</f>
        <v>-0.125</v>
      </c>
      <c r="Z58" s="108">
        <f>Z57-Z56</f>
        <v>16.666666666666671</v>
      </c>
    </row>
    <row r="59" spans="2:27" x14ac:dyDescent="0.25">
      <c r="B59" s="5">
        <v>7</v>
      </c>
      <c r="C59" s="104" t="s">
        <v>133</v>
      </c>
      <c r="D59" s="98" t="s">
        <v>101</v>
      </c>
      <c r="E59" s="153">
        <v>10</v>
      </c>
      <c r="F59" s="153">
        <v>11</v>
      </c>
      <c r="G59" s="22">
        <f t="shared" si="0"/>
        <v>11</v>
      </c>
      <c r="H59" s="145" t="s">
        <v>47</v>
      </c>
      <c r="I59" s="100">
        <v>2</v>
      </c>
      <c r="J59" s="155"/>
      <c r="K59" s="155"/>
      <c r="L59" s="158">
        <f>SUM(I59:K59)*100/G59</f>
        <v>18.181818181818183</v>
      </c>
      <c r="M59" s="155">
        <v>1</v>
      </c>
      <c r="N59" s="155"/>
      <c r="O59" s="155">
        <v>2</v>
      </c>
      <c r="P59" s="158">
        <f>SUM(M59:O59)*100/G59</f>
        <v>27.272727272727273</v>
      </c>
      <c r="Q59" s="155">
        <v>2</v>
      </c>
      <c r="R59" s="155"/>
      <c r="S59" s="155">
        <v>1</v>
      </c>
      <c r="T59" s="158">
        <f>SUM(Q59:S59)*100/G59</f>
        <v>27.272727272727273</v>
      </c>
      <c r="U59" s="155">
        <v>2</v>
      </c>
      <c r="V59" s="155">
        <v>1</v>
      </c>
      <c r="W59" s="155"/>
      <c r="X59" s="158">
        <f>SUM(U59:W59)*100/G59</f>
        <v>27.272727272727273</v>
      </c>
      <c r="Y59" s="106">
        <f>((1*I59)+(2*J59)+(3*K59)+(4*M59)+(5*N59)+(6*O59)+(7*Q59)+(8*R59)+(9*S59)+(10*U59)+(11*V59)+(12*W59))/G59</f>
        <v>6.5454545454545459</v>
      </c>
      <c r="Z59" s="107">
        <f t="shared" ref="Z59" si="48">T59+X59</f>
        <v>54.545454545454547</v>
      </c>
    </row>
    <row r="60" spans="2:27" x14ac:dyDescent="0.25">
      <c r="B60" s="5"/>
      <c r="C60" s="6" t="s">
        <v>77</v>
      </c>
      <c r="D60" s="48" t="s">
        <v>19</v>
      </c>
      <c r="E60" s="5">
        <v>11</v>
      </c>
      <c r="F60" s="5">
        <v>12</v>
      </c>
      <c r="G60" s="22">
        <f t="shared" si="0"/>
        <v>9</v>
      </c>
      <c r="H60" s="7" t="s">
        <v>47</v>
      </c>
      <c r="I60" s="21"/>
      <c r="J60" s="8"/>
      <c r="K60" s="8"/>
      <c r="L60" s="58">
        <f t="shared" si="1"/>
        <v>0</v>
      </c>
      <c r="M60" s="8"/>
      <c r="N60" s="8"/>
      <c r="O60" s="8"/>
      <c r="P60" s="58">
        <f t="shared" si="2"/>
        <v>0</v>
      </c>
      <c r="Q60" s="8">
        <v>1</v>
      </c>
      <c r="R60" s="8">
        <v>1</v>
      </c>
      <c r="S60" s="8">
        <v>2</v>
      </c>
      <c r="T60" s="55">
        <f t="shared" si="3"/>
        <v>33.333333333333336</v>
      </c>
      <c r="U60" s="8">
        <v>2</v>
      </c>
      <c r="V60" s="8">
        <v>2</v>
      </c>
      <c r="W60" s="8">
        <v>1</v>
      </c>
      <c r="X60" s="55">
        <f t="shared" si="4"/>
        <v>41.666666666666664</v>
      </c>
      <c r="Y60" s="55">
        <f t="shared" si="23"/>
        <v>7.25</v>
      </c>
      <c r="Z60" s="56">
        <f t="shared" si="10"/>
        <v>75</v>
      </c>
      <c r="AA60" t="s">
        <v>81</v>
      </c>
    </row>
    <row r="61" spans="2:27" x14ac:dyDescent="0.25">
      <c r="B61" s="5"/>
      <c r="C61" s="6"/>
      <c r="D61" s="48"/>
      <c r="E61" s="5"/>
      <c r="F61" s="5"/>
      <c r="G61" s="152"/>
      <c r="H61" s="7"/>
      <c r="I61" s="21"/>
      <c r="J61" s="8"/>
      <c r="K61" s="8"/>
      <c r="L61" s="58"/>
      <c r="M61" s="8"/>
      <c r="N61" s="8"/>
      <c r="O61" s="8"/>
      <c r="P61" s="58"/>
      <c r="Q61" s="8"/>
      <c r="R61" s="8"/>
      <c r="S61" s="8"/>
      <c r="T61" s="55"/>
      <c r="U61" s="8"/>
      <c r="V61" s="8"/>
      <c r="W61" s="8"/>
      <c r="X61" s="55"/>
      <c r="Y61" s="108">
        <f>Y60-Y59</f>
        <v>0.70454545454545414</v>
      </c>
      <c r="Z61" s="108">
        <f>Z60-Z59</f>
        <v>20.454545454545453</v>
      </c>
    </row>
    <row r="62" spans="2:27" x14ac:dyDescent="0.25">
      <c r="B62" s="5">
        <v>8</v>
      </c>
      <c r="C62" s="104" t="s">
        <v>132</v>
      </c>
      <c r="D62" s="98" t="s">
        <v>101</v>
      </c>
      <c r="E62" s="153">
        <v>11</v>
      </c>
      <c r="F62" s="153">
        <v>12</v>
      </c>
      <c r="G62" s="22">
        <f t="shared" si="0"/>
        <v>12</v>
      </c>
      <c r="H62" s="145" t="s">
        <v>47</v>
      </c>
      <c r="I62" s="100"/>
      <c r="J62" s="155"/>
      <c r="K62" s="155">
        <v>1</v>
      </c>
      <c r="L62" s="158">
        <f t="shared" ref="L62" si="49">SUM(I62:K62)*100/G62</f>
        <v>8.3333333333333339</v>
      </c>
      <c r="M62" s="155"/>
      <c r="N62" s="155"/>
      <c r="O62" s="155"/>
      <c r="P62" s="158">
        <f t="shared" ref="P62" si="50">SUM(M62:O62)*100/G62</f>
        <v>0</v>
      </c>
      <c r="Q62" s="155"/>
      <c r="R62" s="155">
        <v>1</v>
      </c>
      <c r="S62" s="155">
        <v>2</v>
      </c>
      <c r="T62" s="158">
        <f t="shared" ref="T62" si="51">SUM(Q62:S62)*100/G62</f>
        <v>25</v>
      </c>
      <c r="U62" s="155">
        <v>2</v>
      </c>
      <c r="V62" s="155">
        <v>1</v>
      </c>
      <c r="W62" s="155">
        <v>5</v>
      </c>
      <c r="X62" s="158">
        <f t="shared" ref="X62" si="52">SUM(U62:W62)*100/G62</f>
        <v>66.666666666666671</v>
      </c>
      <c r="Y62" s="106">
        <f>((1*I62)+(2*J62)+(3*K62)+(4*M62)+(5*N62)+(6*O62)+(7*Q62)+(8*R62)+(9*S62)+(10*U62)+(11*V62)+(12*W62))/G62</f>
        <v>10</v>
      </c>
      <c r="Z62" s="107">
        <f t="shared" ref="Z62" si="53">T62+X62</f>
        <v>91.666666666666671</v>
      </c>
    </row>
    <row r="63" spans="2:27" x14ac:dyDescent="0.25">
      <c r="B63" s="5"/>
      <c r="C63" s="6"/>
      <c r="D63" s="48"/>
      <c r="E63" s="5"/>
      <c r="F63" s="5"/>
      <c r="G63" s="152"/>
      <c r="H63" s="7"/>
      <c r="I63" s="21"/>
      <c r="J63" s="8"/>
      <c r="K63" s="8"/>
      <c r="L63" s="58"/>
      <c r="M63" s="8"/>
      <c r="N63" s="8"/>
      <c r="O63" s="8"/>
      <c r="P63" s="58"/>
      <c r="Q63" s="8"/>
      <c r="R63" s="8"/>
      <c r="S63" s="8"/>
      <c r="T63" s="55"/>
      <c r="U63" s="8"/>
      <c r="V63" s="8"/>
      <c r="W63" s="8"/>
      <c r="X63" s="55"/>
      <c r="Y63" s="55"/>
      <c r="Z63" s="56"/>
    </row>
    <row r="64" spans="2:27" x14ac:dyDescent="0.25">
      <c r="B64" s="5"/>
      <c r="C64" s="6"/>
      <c r="D64" s="98" t="s">
        <v>101</v>
      </c>
      <c r="E64" s="5"/>
      <c r="F64" s="5"/>
      <c r="G64" s="152"/>
      <c r="H64" s="145" t="s">
        <v>47</v>
      </c>
      <c r="I64" s="21"/>
      <c r="J64" s="8"/>
      <c r="K64" s="8"/>
      <c r="L64" s="58"/>
      <c r="M64" s="8"/>
      <c r="N64" s="8"/>
      <c r="O64" s="8"/>
      <c r="P64" s="58"/>
      <c r="Q64" s="8"/>
      <c r="R64" s="8"/>
      <c r="S64" s="8"/>
      <c r="T64" s="55"/>
      <c r="U64" s="8"/>
      <c r="V64" s="8"/>
      <c r="W64" s="8"/>
      <c r="X64" s="55"/>
      <c r="Y64" s="106">
        <f>AVERAGE(Y62,Y59,Y55,Y51,Y47,Y43,Y39)</f>
        <v>9.0128427128427138</v>
      </c>
      <c r="Z64" s="106">
        <f>AVERAGE(Z62,Z59,Z55,Z51,Z47,Z43,Z39)</f>
        <v>82.79220779220779</v>
      </c>
    </row>
    <row r="65" spans="2:26" x14ac:dyDescent="0.25">
      <c r="B65" s="5"/>
      <c r="C65" s="6"/>
      <c r="D65" s="48" t="s">
        <v>19</v>
      </c>
      <c r="E65" s="5"/>
      <c r="F65" s="5"/>
      <c r="G65" s="152"/>
      <c r="H65" s="7" t="s">
        <v>47</v>
      </c>
      <c r="I65" s="21"/>
      <c r="J65" s="8"/>
      <c r="K65" s="8"/>
      <c r="L65" s="58"/>
      <c r="M65" s="8"/>
      <c r="N65" s="8"/>
      <c r="O65" s="8"/>
      <c r="P65" s="58"/>
      <c r="Q65" s="8"/>
      <c r="R65" s="8"/>
      <c r="S65" s="8"/>
      <c r="T65" s="55"/>
      <c r="U65" s="8"/>
      <c r="V65" s="8"/>
      <c r="W65" s="8"/>
      <c r="X65" s="55"/>
      <c r="Y65" s="55">
        <f>AVERAGE(Y60,Y56,Y52,Y48,Y44,Y40,Y36)</f>
        <v>8.7970057720057717</v>
      </c>
      <c r="Z65" s="55">
        <f>AVERAGE(Z60,Z56,Z52,Z48,Z44,Z40,Z36)</f>
        <v>81.184291898577612</v>
      </c>
    </row>
    <row r="66" spans="2:26" x14ac:dyDescent="0.25">
      <c r="B66" s="5"/>
      <c r="C66" s="6"/>
      <c r="D66" s="48" t="s">
        <v>145</v>
      </c>
      <c r="E66" s="5"/>
      <c r="F66" s="5"/>
      <c r="G66" s="152"/>
      <c r="H66" s="7" t="s">
        <v>47</v>
      </c>
      <c r="I66" s="21"/>
      <c r="J66" s="8"/>
      <c r="K66" s="8"/>
      <c r="L66" s="58"/>
      <c r="M66" s="8"/>
      <c r="N66" s="8"/>
      <c r="O66" s="8"/>
      <c r="P66" s="58"/>
      <c r="Q66" s="8"/>
      <c r="R66" s="8"/>
      <c r="S66" s="8"/>
      <c r="T66" s="55"/>
      <c r="U66" s="8"/>
      <c r="V66" s="8"/>
      <c r="W66" s="8"/>
      <c r="X66" s="55"/>
      <c r="Y66" s="55">
        <f>AVERAGE(Y57,Y53,Y49,Y45,Y41,Y37,Y35)</f>
        <v>8.7426303854875282</v>
      </c>
      <c r="Z66" s="55">
        <f>AVERAGE(Z57,Z53,Z49,Z45,Z41,Z37,Z35)</f>
        <v>89.002267573696145</v>
      </c>
    </row>
    <row r="67" spans="2:26" x14ac:dyDescent="0.25">
      <c r="B67" s="5"/>
      <c r="C67" s="6"/>
      <c r="D67" s="51"/>
      <c r="E67" s="51"/>
      <c r="F67" s="52"/>
      <c r="G67" s="57"/>
      <c r="H67" s="52"/>
      <c r="I67" s="31"/>
      <c r="J67" s="13"/>
      <c r="K67" s="13"/>
      <c r="L67" s="59"/>
      <c r="M67" s="13"/>
      <c r="N67" s="13"/>
      <c r="O67" s="13"/>
      <c r="P67" s="59"/>
      <c r="Q67" s="13"/>
      <c r="R67" s="13"/>
      <c r="S67" s="13"/>
      <c r="T67" s="37"/>
      <c r="U67" s="13"/>
      <c r="V67" s="13"/>
      <c r="W67" s="13"/>
      <c r="X67" s="50"/>
      <c r="Y67" s="108">
        <f>Y66-Y65</f>
        <v>-5.4375386518243474E-2</v>
      </c>
      <c r="Z67" s="108">
        <f>Z66-Z65</f>
        <v>7.8179756751185323</v>
      </c>
    </row>
    <row r="68" spans="2:26" x14ac:dyDescent="0.25">
      <c r="B68" s="5"/>
      <c r="C68" s="6" t="s">
        <v>76</v>
      </c>
      <c r="D68" s="70" t="s">
        <v>145</v>
      </c>
      <c r="E68" s="21">
        <v>10</v>
      </c>
      <c r="F68" s="253">
        <v>10</v>
      </c>
      <c r="G68" s="22">
        <f t="shared" si="0"/>
        <v>10</v>
      </c>
      <c r="H68" s="7" t="s">
        <v>48</v>
      </c>
      <c r="I68" s="273">
        <v>1</v>
      </c>
      <c r="J68" s="272"/>
      <c r="K68" s="272"/>
      <c r="L68" s="279">
        <f t="shared" si="1"/>
        <v>10</v>
      </c>
      <c r="M68" s="272"/>
      <c r="N68" s="272"/>
      <c r="O68" s="272"/>
      <c r="P68" s="279">
        <f t="shared" si="2"/>
        <v>0</v>
      </c>
      <c r="Q68" s="272"/>
      <c r="R68" s="272">
        <v>2</v>
      </c>
      <c r="S68" s="272">
        <v>1</v>
      </c>
      <c r="T68" s="274">
        <f t="shared" si="3"/>
        <v>30</v>
      </c>
      <c r="U68" s="272"/>
      <c r="V68" s="272">
        <v>6</v>
      </c>
      <c r="W68" s="272"/>
      <c r="X68" s="55">
        <f t="shared" si="4"/>
        <v>60</v>
      </c>
      <c r="Y68" s="55">
        <f t="shared" si="23"/>
        <v>9.1999999999999993</v>
      </c>
      <c r="Z68" s="56">
        <f t="shared" si="10"/>
        <v>90</v>
      </c>
    </row>
    <row r="69" spans="2:26" x14ac:dyDescent="0.25">
      <c r="B69" s="5">
        <v>1</v>
      </c>
      <c r="C69" s="6" t="s">
        <v>76</v>
      </c>
      <c r="D69" s="48" t="s">
        <v>19</v>
      </c>
      <c r="E69" s="5">
        <v>10</v>
      </c>
      <c r="F69" s="5">
        <v>8</v>
      </c>
      <c r="G69" s="22">
        <f t="shared" si="0"/>
        <v>8</v>
      </c>
      <c r="H69" s="7" t="s">
        <v>48</v>
      </c>
      <c r="I69" s="21"/>
      <c r="J69" s="8"/>
      <c r="K69" s="8">
        <v>1</v>
      </c>
      <c r="L69" s="58">
        <f t="shared" si="1"/>
        <v>12.5</v>
      </c>
      <c r="M69" s="8"/>
      <c r="N69" s="8"/>
      <c r="O69" s="8">
        <v>3</v>
      </c>
      <c r="P69" s="58">
        <f t="shared" si="2"/>
        <v>37.5</v>
      </c>
      <c r="Q69" s="8"/>
      <c r="R69" s="8">
        <v>1</v>
      </c>
      <c r="S69" s="8"/>
      <c r="T69" s="55">
        <f t="shared" si="3"/>
        <v>12.5</v>
      </c>
      <c r="U69" s="8">
        <v>1</v>
      </c>
      <c r="V69" s="8">
        <v>2</v>
      </c>
      <c r="W69" s="8"/>
      <c r="X69" s="55">
        <f t="shared" si="4"/>
        <v>37.5</v>
      </c>
      <c r="Y69" s="55">
        <f t="shared" si="23"/>
        <v>7.625</v>
      </c>
      <c r="Z69" s="56">
        <f t="shared" si="10"/>
        <v>50</v>
      </c>
    </row>
    <row r="70" spans="2:26" x14ac:dyDescent="0.25">
      <c r="B70" s="5"/>
      <c r="C70" s="6" t="s">
        <v>76</v>
      </c>
      <c r="D70" s="48" t="s">
        <v>145</v>
      </c>
      <c r="E70" s="5">
        <v>11</v>
      </c>
      <c r="F70" s="5">
        <v>7</v>
      </c>
      <c r="G70" s="22">
        <f t="shared" si="0"/>
        <v>7</v>
      </c>
      <c r="H70" s="7" t="s">
        <v>48</v>
      </c>
      <c r="I70" s="21"/>
      <c r="J70" s="8">
        <v>1</v>
      </c>
      <c r="K70" s="8">
        <v>1</v>
      </c>
      <c r="L70" s="58">
        <f t="shared" si="1"/>
        <v>28.571428571428573</v>
      </c>
      <c r="M70" s="8">
        <v>2</v>
      </c>
      <c r="N70" s="8"/>
      <c r="O70" s="8"/>
      <c r="P70" s="58">
        <f t="shared" si="2"/>
        <v>28.571428571428573</v>
      </c>
      <c r="Q70" s="8"/>
      <c r="R70" s="8"/>
      <c r="S70" s="8">
        <v>1</v>
      </c>
      <c r="T70" s="55">
        <f t="shared" si="3"/>
        <v>14.285714285714286</v>
      </c>
      <c r="U70" s="8"/>
      <c r="V70" s="8">
        <v>2</v>
      </c>
      <c r="W70" s="8"/>
      <c r="X70" s="55">
        <f t="shared" si="4"/>
        <v>28.571428571428573</v>
      </c>
      <c r="Y70" s="55">
        <f t="shared" si="23"/>
        <v>6.2857142857142856</v>
      </c>
      <c r="Z70" s="56">
        <f t="shared" si="10"/>
        <v>42.857142857142861</v>
      </c>
    </row>
    <row r="71" spans="2:26" x14ac:dyDescent="0.25">
      <c r="B71" s="5"/>
      <c r="C71" s="6"/>
      <c r="D71" s="48"/>
      <c r="E71" s="5"/>
      <c r="F71" s="5"/>
      <c r="G71" s="22"/>
      <c r="H71" s="7"/>
      <c r="I71" s="21"/>
      <c r="J71" s="8"/>
      <c r="K71" s="8"/>
      <c r="L71" s="58"/>
      <c r="M71" s="8"/>
      <c r="N71" s="8"/>
      <c r="O71" s="8"/>
      <c r="P71" s="58"/>
      <c r="Q71" s="8"/>
      <c r="R71" s="8"/>
      <c r="S71" s="8"/>
      <c r="T71" s="55"/>
      <c r="U71" s="8"/>
      <c r="V71" s="8"/>
      <c r="W71" s="8"/>
      <c r="X71" s="55"/>
      <c r="Y71" s="108">
        <f>Y70-Y69</f>
        <v>-1.3392857142857144</v>
      </c>
      <c r="Z71" s="108">
        <f>Z70-Z69</f>
        <v>-7.1428571428571388</v>
      </c>
    </row>
    <row r="72" spans="2:26" x14ac:dyDescent="0.25">
      <c r="B72" s="5">
        <v>2</v>
      </c>
      <c r="C72" s="125" t="s">
        <v>76</v>
      </c>
      <c r="D72" s="98" t="s">
        <v>101</v>
      </c>
      <c r="E72" s="153">
        <v>10</v>
      </c>
      <c r="F72" s="153">
        <v>14</v>
      </c>
      <c r="G72" s="22">
        <f t="shared" ref="G72:G75" si="54">I72+J72+K72+M72+N72+O72+Q72+R72+S72+U72+V72+W72</f>
        <v>14</v>
      </c>
      <c r="H72" s="145" t="s">
        <v>48</v>
      </c>
      <c r="I72" s="100"/>
      <c r="J72" s="155"/>
      <c r="K72" s="155">
        <v>1</v>
      </c>
      <c r="L72" s="155">
        <f>SUM(I72:K72)*100/G72</f>
        <v>7.1428571428571432</v>
      </c>
      <c r="M72" s="155"/>
      <c r="N72" s="155"/>
      <c r="O72" s="155"/>
      <c r="P72" s="155">
        <f>SUM(M72:O72)*100/G72</f>
        <v>0</v>
      </c>
      <c r="Q72" s="155">
        <v>4</v>
      </c>
      <c r="R72" s="155">
        <v>3</v>
      </c>
      <c r="S72" s="155">
        <v>4</v>
      </c>
      <c r="T72" s="155">
        <f>SUM(Q72:S72)*100/G72</f>
        <v>78.571428571428569</v>
      </c>
      <c r="U72" s="155"/>
      <c r="V72" s="155">
        <v>2</v>
      </c>
      <c r="W72" s="155"/>
      <c r="X72" s="155">
        <f>SUM(U72:W72)*100/G72</f>
        <v>14.285714285714286</v>
      </c>
      <c r="Y72" s="106">
        <f t="shared" si="23"/>
        <v>8.0714285714285712</v>
      </c>
      <c r="Z72" s="107">
        <f t="shared" si="10"/>
        <v>92.857142857142861</v>
      </c>
    </row>
    <row r="73" spans="2:26" x14ac:dyDescent="0.25">
      <c r="B73" s="5"/>
      <c r="C73" s="6" t="s">
        <v>76</v>
      </c>
      <c r="D73" s="48" t="s">
        <v>19</v>
      </c>
      <c r="E73" s="5">
        <v>11</v>
      </c>
      <c r="F73" s="5">
        <v>12</v>
      </c>
      <c r="G73" s="22">
        <f t="shared" si="54"/>
        <v>12</v>
      </c>
      <c r="H73" s="7" t="s">
        <v>48</v>
      </c>
      <c r="I73" s="21"/>
      <c r="J73" s="8"/>
      <c r="K73" s="8"/>
      <c r="L73" s="58">
        <f t="shared" si="1"/>
        <v>0</v>
      </c>
      <c r="M73" s="8"/>
      <c r="N73" s="8"/>
      <c r="O73" s="8"/>
      <c r="P73" s="58">
        <f t="shared" si="2"/>
        <v>0</v>
      </c>
      <c r="Q73" s="8"/>
      <c r="R73" s="8">
        <v>2</v>
      </c>
      <c r="S73" s="8">
        <v>6</v>
      </c>
      <c r="T73" s="55">
        <f t="shared" si="3"/>
        <v>66.666666666666671</v>
      </c>
      <c r="U73" s="8">
        <v>2</v>
      </c>
      <c r="V73" s="8">
        <v>2</v>
      </c>
      <c r="W73" s="8"/>
      <c r="X73" s="55">
        <f t="shared" si="4"/>
        <v>33.333333333333336</v>
      </c>
      <c r="Y73" s="55">
        <f t="shared" ref="Y73" si="55">(($I$11*I73)+($J$11*J73)+($K$11*K73)+($M$11*M73)+($N$11*N73)+($O$11*O73)+($Q$11*Q73)+($R$11*R73)+($S$11*S73)+($U$11*U73)+($V$11*V73)+($W$11*W73))/F73</f>
        <v>9.3333333333333339</v>
      </c>
      <c r="Z73" s="56">
        <f t="shared" si="10"/>
        <v>100</v>
      </c>
    </row>
    <row r="74" spans="2:26" x14ac:dyDescent="0.25">
      <c r="B74" s="5"/>
      <c r="C74" s="6"/>
      <c r="D74" s="48"/>
      <c r="E74" s="5"/>
      <c r="F74" s="5"/>
      <c r="G74" s="152"/>
      <c r="H74" s="7"/>
      <c r="I74" s="21"/>
      <c r="J74" s="8"/>
      <c r="K74" s="8"/>
      <c r="L74" s="58"/>
      <c r="M74" s="8"/>
      <c r="N74" s="8"/>
      <c r="O74" s="8"/>
      <c r="P74" s="58"/>
      <c r="Q74" s="8"/>
      <c r="R74" s="8"/>
      <c r="S74" s="8"/>
      <c r="T74" s="55"/>
      <c r="U74" s="8"/>
      <c r="V74" s="8"/>
      <c r="W74" s="8"/>
      <c r="X74" s="55"/>
      <c r="Y74" s="108">
        <f>Y73-Y72</f>
        <v>1.2619047619047628</v>
      </c>
      <c r="Z74" s="108">
        <f>Z73-Z72</f>
        <v>7.1428571428571388</v>
      </c>
    </row>
    <row r="75" spans="2:26" x14ac:dyDescent="0.25">
      <c r="B75" s="5">
        <v>3</v>
      </c>
      <c r="C75" s="125" t="s">
        <v>76</v>
      </c>
      <c r="D75" s="98" t="s">
        <v>101</v>
      </c>
      <c r="E75" s="153">
        <v>11</v>
      </c>
      <c r="F75" s="153">
        <v>13</v>
      </c>
      <c r="G75" s="22">
        <f t="shared" si="54"/>
        <v>13</v>
      </c>
      <c r="H75" s="145" t="s">
        <v>48</v>
      </c>
      <c r="I75" s="100"/>
      <c r="J75" s="155"/>
      <c r="K75" s="155">
        <v>1</v>
      </c>
      <c r="L75" s="155">
        <f>SUM(I75:K75)*100/G75</f>
        <v>7.6923076923076925</v>
      </c>
      <c r="M75" s="155"/>
      <c r="N75" s="155"/>
      <c r="O75" s="155">
        <v>2</v>
      </c>
      <c r="P75" s="155">
        <f>SUM(M75:O75)*100/G75</f>
        <v>15.384615384615385</v>
      </c>
      <c r="Q75" s="155"/>
      <c r="R75" s="155"/>
      <c r="S75" s="155">
        <v>4</v>
      </c>
      <c r="T75" s="155">
        <f>SUM(Q75:S75)*100/G75</f>
        <v>30.76923076923077</v>
      </c>
      <c r="U75" s="155">
        <v>3</v>
      </c>
      <c r="V75" s="155">
        <v>3</v>
      </c>
      <c r="W75" s="155"/>
      <c r="X75" s="155">
        <f>SUM(U75:W75)*100/G75</f>
        <v>46.153846153846153</v>
      </c>
      <c r="Y75" s="106">
        <f t="shared" ref="Y75" si="56">(($I$11*I75)+($J$11*J75)+($K$11*K75)+($M$11*M75)+($N$11*N75)+($O$11*O75)+($Q$11*Q75)+($R$11*R75)+($S$11*S75)+($U$11*U75)+($V$11*V75)+($W$11*W75))/F75</f>
        <v>8.7692307692307701</v>
      </c>
      <c r="Z75" s="107">
        <f t="shared" ref="Z75" si="57">T75+X75</f>
        <v>76.92307692307692</v>
      </c>
    </row>
    <row r="76" spans="2:26" x14ac:dyDescent="0.25">
      <c r="B76" s="5"/>
      <c r="C76" s="6"/>
      <c r="D76" s="51"/>
      <c r="E76" s="21"/>
      <c r="F76" s="21"/>
      <c r="G76" s="57"/>
      <c r="H76" s="47"/>
      <c r="I76" s="21"/>
      <c r="J76" s="8"/>
      <c r="K76" s="8"/>
      <c r="L76" s="61"/>
      <c r="M76" s="8"/>
      <c r="N76" s="8"/>
      <c r="O76" s="8"/>
      <c r="P76" s="61"/>
      <c r="Q76" s="8"/>
      <c r="R76" s="8"/>
      <c r="S76" s="8"/>
      <c r="T76" s="37"/>
      <c r="U76" s="8"/>
      <c r="V76" s="8"/>
      <c r="W76" s="8"/>
      <c r="X76" s="37"/>
      <c r="Y76" s="159"/>
      <c r="Z76" s="159"/>
    </row>
    <row r="77" spans="2:26" x14ac:dyDescent="0.25">
      <c r="B77" s="73"/>
      <c r="C77" s="73"/>
      <c r="D77" s="98" t="s">
        <v>101</v>
      </c>
      <c r="E77" s="73"/>
      <c r="F77" s="73"/>
      <c r="G77" s="73"/>
      <c r="H77" s="145" t="s">
        <v>48</v>
      </c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129">
        <f>AVERAGE(Y75,Y72)</f>
        <v>8.4203296703296715</v>
      </c>
      <c r="Z77" s="129">
        <f>AVERAGE(Z75,Z72)</f>
        <v>84.890109890109898</v>
      </c>
    </row>
    <row r="78" spans="2:26" x14ac:dyDescent="0.25">
      <c r="B78" s="73"/>
      <c r="C78" s="73"/>
      <c r="D78" s="48" t="s">
        <v>19</v>
      </c>
      <c r="E78" s="73"/>
      <c r="F78" s="73"/>
      <c r="G78" s="73"/>
      <c r="H78" s="7" t="s">
        <v>48</v>
      </c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151">
        <f>AVERAGE(Y73,Y69)</f>
        <v>8.4791666666666679</v>
      </c>
      <c r="Z78" s="151">
        <f>AVERAGE(Z73,Z69)</f>
        <v>75</v>
      </c>
    </row>
    <row r="79" spans="2:26" x14ac:dyDescent="0.25">
      <c r="B79" s="73"/>
      <c r="C79" s="73"/>
      <c r="D79" s="48" t="s">
        <v>145</v>
      </c>
      <c r="E79" s="73"/>
      <c r="F79" s="73"/>
      <c r="G79" s="73"/>
      <c r="H79" s="7" t="s">
        <v>48</v>
      </c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151">
        <f>AVERAGE(Y70,Y68)</f>
        <v>7.742857142857142</v>
      </c>
      <c r="Z79" s="151">
        <f>AVERAGE(Z70,Z68)</f>
        <v>66.428571428571431</v>
      </c>
    </row>
    <row r="80" spans="2:26" x14ac:dyDescent="0.25">
      <c r="B80" s="73"/>
      <c r="C80" s="73"/>
      <c r="D80" s="48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108">
        <f>Y79-Y78</f>
        <v>-0.73630952380952586</v>
      </c>
      <c r="Z80" s="108">
        <f>Z79-Z78</f>
        <v>-8.5714285714285694</v>
      </c>
    </row>
    <row r="81" spans="2:26" ht="45" x14ac:dyDescent="0.25">
      <c r="B81" s="73"/>
      <c r="C81" s="128" t="s">
        <v>129</v>
      </c>
      <c r="D81" s="98" t="s">
        <v>101</v>
      </c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129">
        <f t="shared" ref="Y81:Z83" si="58">AVERAGE(Y77,Y64,Y31)</f>
        <v>8.4235574610574613</v>
      </c>
      <c r="Z81" s="129">
        <f t="shared" si="58"/>
        <v>79.606227106227109</v>
      </c>
    </row>
    <row r="82" spans="2:26" ht="45" x14ac:dyDescent="0.25">
      <c r="B82" s="73"/>
      <c r="C82" s="24" t="s">
        <v>129</v>
      </c>
      <c r="D82" s="48" t="s">
        <v>19</v>
      </c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151">
        <f t="shared" si="58"/>
        <v>8.6064009139009148</v>
      </c>
      <c r="Z82" s="151">
        <f t="shared" si="58"/>
        <v>78.684807256235828</v>
      </c>
    </row>
    <row r="83" spans="2:26" ht="45" x14ac:dyDescent="0.25">
      <c r="B83" s="73"/>
      <c r="C83" s="24" t="s">
        <v>129</v>
      </c>
      <c r="D83" s="48" t="s">
        <v>145</v>
      </c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151">
        <f t="shared" si="58"/>
        <v>8.3089253479169454</v>
      </c>
      <c r="Z83" s="151">
        <f t="shared" si="58"/>
        <v>79.810279667422535</v>
      </c>
    </row>
    <row r="84" spans="2:26" x14ac:dyDescent="0.25"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108">
        <f>Y83-Y82</f>
        <v>-0.2974755659839694</v>
      </c>
      <c r="Z84" s="108">
        <f>Z83-Z82</f>
        <v>1.1254724111867063</v>
      </c>
    </row>
  </sheetData>
  <mergeCells count="27">
    <mergeCell ref="G8:G11"/>
    <mergeCell ref="H8:H11"/>
    <mergeCell ref="I8:X8"/>
    <mergeCell ref="Y8:Z8"/>
    <mergeCell ref="Z10:Z11"/>
    <mergeCell ref="I9:L9"/>
    <mergeCell ref="M9:P9"/>
    <mergeCell ref="Q9:T9"/>
    <mergeCell ref="U9:X9"/>
    <mergeCell ref="Y9:Z9"/>
    <mergeCell ref="I10:K10"/>
    <mergeCell ref="M10:O10"/>
    <mergeCell ref="Q10:S10"/>
    <mergeCell ref="U10:W10"/>
    <mergeCell ref="Y10:Y11"/>
    <mergeCell ref="B8:B11"/>
    <mergeCell ref="C8:C11"/>
    <mergeCell ref="D8:D11"/>
    <mergeCell ref="E8:E11"/>
    <mergeCell ref="F8:F11"/>
    <mergeCell ref="B7:Z7"/>
    <mergeCell ref="B6:Z6"/>
    <mergeCell ref="Y1:Z1"/>
    <mergeCell ref="B2:Z2"/>
    <mergeCell ref="B3:Z3"/>
    <mergeCell ref="B4:Z4"/>
    <mergeCell ref="B5:Z5"/>
  </mergeCells>
  <printOptions verticalCentered="1"/>
  <pageMargins left="0" right="0" top="0.74803149606299213" bottom="0.74803149606299213" header="0.31496062992125984" footer="0.31496062992125984"/>
  <pageSetup paperSize="9" fitToWidth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84"/>
  <sheetViews>
    <sheetView topLeftCell="A63" zoomScaleNormal="100" workbookViewId="0">
      <selection activeCell="Y82" sqref="Y82"/>
    </sheetView>
  </sheetViews>
  <sheetFormatPr defaultRowHeight="15" x14ac:dyDescent="0.25"/>
  <cols>
    <col min="1" max="1" width="5.42578125" customWidth="1"/>
    <col min="2" max="2" width="6.42578125" customWidth="1"/>
    <col min="3" max="4" width="15.7109375" customWidth="1"/>
    <col min="5" max="5" width="6.42578125" customWidth="1"/>
    <col min="6" max="6" width="5.42578125" customWidth="1"/>
    <col min="7" max="7" width="6" customWidth="1"/>
    <col min="8" max="8" width="13.85546875" customWidth="1"/>
    <col min="9" max="9" width="4.85546875" customWidth="1"/>
    <col min="10" max="10" width="4.42578125" customWidth="1"/>
    <col min="11" max="11" width="4.85546875" customWidth="1"/>
    <col min="13" max="15" width="4.85546875" customWidth="1"/>
    <col min="17" max="17" width="4.5703125" customWidth="1"/>
    <col min="18" max="18" width="5.140625" customWidth="1"/>
    <col min="19" max="19" width="5.28515625" customWidth="1"/>
    <col min="21" max="21" width="5" customWidth="1"/>
    <col min="22" max="22" width="4.5703125" customWidth="1"/>
    <col min="23" max="23" width="5" customWidth="1"/>
    <col min="25" max="25" width="10.28515625" customWidth="1"/>
  </cols>
  <sheetData>
    <row r="1" spans="1:26" x14ac:dyDescent="0.25">
      <c r="B1" s="1"/>
      <c r="Y1" s="286" t="s">
        <v>49</v>
      </c>
      <c r="Z1" s="286"/>
    </row>
    <row r="2" spans="1:26" x14ac:dyDescent="0.25">
      <c r="B2" s="287" t="s">
        <v>147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</row>
    <row r="3" spans="1:26" x14ac:dyDescent="0.25">
      <c r="B3" s="288" t="s">
        <v>58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1:26" x14ac:dyDescent="0.25">
      <c r="B4" s="290" t="s">
        <v>1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</row>
    <row r="5" spans="1:26" x14ac:dyDescent="0.25">
      <c r="B5" s="285" t="s">
        <v>2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</row>
    <row r="6" spans="1:26" ht="28.5" customHeight="1" x14ac:dyDescent="0.25">
      <c r="B6" s="291" t="s">
        <v>84</v>
      </c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</row>
    <row r="7" spans="1:26" ht="18.75" customHeight="1" x14ac:dyDescent="0.25">
      <c r="A7" s="72"/>
      <c r="B7" s="303" t="s">
        <v>3</v>
      </c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03"/>
      <c r="W7" s="303"/>
      <c r="X7" s="303"/>
      <c r="Y7" s="303"/>
      <c r="Z7" s="303"/>
    </row>
    <row r="8" spans="1:26" ht="15" customHeight="1" x14ac:dyDescent="0.25">
      <c r="B8" s="293" t="s">
        <v>4</v>
      </c>
      <c r="C8" s="293" t="s">
        <v>5</v>
      </c>
      <c r="D8" s="305"/>
      <c r="E8" s="296" t="s">
        <v>7</v>
      </c>
      <c r="F8" s="293" t="s">
        <v>8</v>
      </c>
      <c r="G8" s="297" t="s">
        <v>9</v>
      </c>
      <c r="H8" s="293" t="s">
        <v>10</v>
      </c>
      <c r="I8" s="296" t="s">
        <v>11</v>
      </c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 t="s">
        <v>140</v>
      </c>
      <c r="Z8" s="296"/>
    </row>
    <row r="9" spans="1:26" x14ac:dyDescent="0.25">
      <c r="B9" s="293"/>
      <c r="C9" s="293"/>
      <c r="D9" s="306"/>
      <c r="E9" s="296"/>
      <c r="F9" s="293"/>
      <c r="G9" s="298"/>
      <c r="H9" s="293"/>
      <c r="I9" s="296" t="s">
        <v>12</v>
      </c>
      <c r="J9" s="296"/>
      <c r="K9" s="296"/>
      <c r="L9" s="296"/>
      <c r="M9" s="296" t="s">
        <v>13</v>
      </c>
      <c r="N9" s="296"/>
      <c r="O9" s="296"/>
      <c r="P9" s="296"/>
      <c r="Q9" s="296" t="s">
        <v>14</v>
      </c>
      <c r="R9" s="296"/>
      <c r="S9" s="296"/>
      <c r="T9" s="296"/>
      <c r="U9" s="296" t="s">
        <v>15</v>
      </c>
      <c r="V9" s="296"/>
      <c r="W9" s="296"/>
      <c r="X9" s="296"/>
      <c r="Y9" s="293" t="s">
        <v>152</v>
      </c>
      <c r="Z9" s="293"/>
    </row>
    <row r="10" spans="1:26" x14ac:dyDescent="0.25">
      <c r="B10" s="293"/>
      <c r="C10" s="293"/>
      <c r="D10" s="306"/>
      <c r="E10" s="296"/>
      <c r="F10" s="293"/>
      <c r="G10" s="298"/>
      <c r="H10" s="293"/>
      <c r="I10" s="293" t="s">
        <v>16</v>
      </c>
      <c r="J10" s="293"/>
      <c r="K10" s="293"/>
      <c r="L10" s="68"/>
      <c r="M10" s="293" t="s">
        <v>16</v>
      </c>
      <c r="N10" s="293"/>
      <c r="O10" s="293"/>
      <c r="P10" s="68"/>
      <c r="Q10" s="293" t="s">
        <v>16</v>
      </c>
      <c r="R10" s="293"/>
      <c r="S10" s="293"/>
      <c r="T10" s="68"/>
      <c r="U10" s="293" t="s">
        <v>16</v>
      </c>
      <c r="V10" s="293"/>
      <c r="W10" s="293"/>
      <c r="X10" s="68"/>
      <c r="Y10" s="293" t="s">
        <v>34</v>
      </c>
      <c r="Z10" s="304" t="s">
        <v>17</v>
      </c>
    </row>
    <row r="11" spans="1:26" x14ac:dyDescent="0.25">
      <c r="B11" s="293"/>
      <c r="C11" s="293"/>
      <c r="D11" s="307"/>
      <c r="E11" s="296"/>
      <c r="F11" s="293"/>
      <c r="G11" s="298"/>
      <c r="H11" s="293"/>
      <c r="I11" s="66">
        <v>1</v>
      </c>
      <c r="J11" s="66">
        <v>2</v>
      </c>
      <c r="K11" s="68">
        <v>3</v>
      </c>
      <c r="L11" s="68" t="s">
        <v>18</v>
      </c>
      <c r="M11" s="66">
        <v>4</v>
      </c>
      <c r="N11" s="66">
        <v>5</v>
      </c>
      <c r="O11" s="68">
        <v>6</v>
      </c>
      <c r="P11" s="68" t="s">
        <v>18</v>
      </c>
      <c r="Q11" s="66">
        <v>7</v>
      </c>
      <c r="R11" s="66">
        <v>8</v>
      </c>
      <c r="S11" s="68">
        <v>9</v>
      </c>
      <c r="T11" s="68" t="s">
        <v>18</v>
      </c>
      <c r="U11" s="66">
        <v>10</v>
      </c>
      <c r="V11" s="66">
        <v>11</v>
      </c>
      <c r="W11" s="68">
        <v>12</v>
      </c>
      <c r="X11" s="68" t="s">
        <v>18</v>
      </c>
      <c r="Y11" s="293"/>
      <c r="Z11" s="304"/>
    </row>
    <row r="12" spans="1:26" x14ac:dyDescent="0.25">
      <c r="B12" s="235">
        <v>1</v>
      </c>
      <c r="C12" s="248" t="s">
        <v>67</v>
      </c>
      <c r="D12" s="248" t="s">
        <v>145</v>
      </c>
      <c r="E12" s="249">
        <v>5</v>
      </c>
      <c r="F12" s="250">
        <v>17</v>
      </c>
      <c r="G12" s="67">
        <f t="shared" ref="G12:G73" si="0">I12+J12+K12+M12+N12+O12+Q12+R12+S12+U12+V12+W12</f>
        <v>17</v>
      </c>
      <c r="H12" s="33" t="s">
        <v>50</v>
      </c>
      <c r="I12" s="280"/>
      <c r="J12" s="280"/>
      <c r="K12" s="281"/>
      <c r="L12" s="274">
        <f t="shared" ref="L12:L73" si="1">SUM(I12:K12)*100/F12</f>
        <v>0</v>
      </c>
      <c r="M12" s="280"/>
      <c r="N12" s="280"/>
      <c r="O12" s="281">
        <v>1</v>
      </c>
      <c r="P12" s="274">
        <f t="shared" ref="P12:P73" si="2">SUM(M12:O12)*100/F12</f>
        <v>5.882352941176471</v>
      </c>
      <c r="Q12" s="280">
        <v>3</v>
      </c>
      <c r="R12" s="280">
        <v>6</v>
      </c>
      <c r="S12" s="281">
        <v>2</v>
      </c>
      <c r="T12" s="274">
        <f t="shared" ref="T12:T73" si="3">SUM(Q12:S12)*100/F12</f>
        <v>64.705882352941174</v>
      </c>
      <c r="U12" s="280">
        <v>3</v>
      </c>
      <c r="V12" s="280">
        <v>2</v>
      </c>
      <c r="W12" s="281"/>
      <c r="X12" s="55">
        <f t="shared" ref="X12:X73" si="4">SUM(U12:W12)*100/F12</f>
        <v>29.411764705882351</v>
      </c>
      <c r="Y12" s="55">
        <f>(($I$11*I12)+($J$11*J12)+($K$11*K12)+($M$11*M12)+($N$11*N12)+($O$11*O12)+($Q$11*Q12)+($R$11*R12)+($S$11*S12)+($U$11*U12)+($V$11*V12)+($W$11*W12))/F12</f>
        <v>8.5294117647058822</v>
      </c>
      <c r="Z12" s="56">
        <f t="shared" ref="Z12:Z73" si="5">T12+X12</f>
        <v>94.117647058823522</v>
      </c>
    </row>
    <row r="13" spans="1:26" ht="14.25" customHeight="1" x14ac:dyDescent="0.25">
      <c r="B13" s="131">
        <v>2</v>
      </c>
      <c r="C13" s="40" t="s">
        <v>59</v>
      </c>
      <c r="D13" s="48" t="s">
        <v>19</v>
      </c>
      <c r="E13" s="10">
        <v>5</v>
      </c>
      <c r="F13" s="213">
        <v>14</v>
      </c>
      <c r="G13" s="4">
        <f t="shared" si="0"/>
        <v>14</v>
      </c>
      <c r="H13" s="33" t="s">
        <v>50</v>
      </c>
      <c r="I13" s="34"/>
      <c r="J13" s="34"/>
      <c r="K13" s="35"/>
      <c r="L13" s="55">
        <f t="shared" si="1"/>
        <v>0</v>
      </c>
      <c r="M13" s="34"/>
      <c r="N13" s="34"/>
      <c r="O13" s="35">
        <v>2</v>
      </c>
      <c r="P13" s="55">
        <f t="shared" si="2"/>
        <v>14.285714285714286</v>
      </c>
      <c r="Q13" s="34">
        <v>2</v>
      </c>
      <c r="R13" s="34">
        <v>2</v>
      </c>
      <c r="S13" s="35">
        <v>3</v>
      </c>
      <c r="T13" s="55">
        <f t="shared" si="3"/>
        <v>50</v>
      </c>
      <c r="U13" s="34">
        <v>5</v>
      </c>
      <c r="V13" s="34"/>
      <c r="W13" s="35"/>
      <c r="X13" s="55">
        <f t="shared" si="4"/>
        <v>35.714285714285715</v>
      </c>
      <c r="Y13" s="55">
        <f>(($I$11*I13)+($J$11*J13)+($K$11*K13)+($M$11*M13)+($N$11*N13)+($O$11*O13)+($Q$11*Q13)+($R$11*R13)+($S$11*S13)+($U$11*U13)+($V$11*V13)+($W$11*W13))/F13</f>
        <v>8.5</v>
      </c>
      <c r="Z13" s="56">
        <f t="shared" si="5"/>
        <v>85.714285714285722</v>
      </c>
    </row>
    <row r="14" spans="1:26" ht="14.25" customHeight="1" x14ac:dyDescent="0.25">
      <c r="B14" s="131"/>
      <c r="C14" s="40" t="s">
        <v>59</v>
      </c>
      <c r="D14" s="48" t="s">
        <v>145</v>
      </c>
      <c r="E14" s="10">
        <v>6</v>
      </c>
      <c r="F14" s="213">
        <v>14</v>
      </c>
      <c r="G14" s="67">
        <f t="shared" si="0"/>
        <v>14</v>
      </c>
      <c r="H14" s="33" t="s">
        <v>50</v>
      </c>
      <c r="I14" s="282"/>
      <c r="J14" s="282"/>
      <c r="K14" s="283">
        <v>1</v>
      </c>
      <c r="L14" s="274">
        <f t="shared" si="1"/>
        <v>7.1428571428571432</v>
      </c>
      <c r="M14" s="282"/>
      <c r="N14" s="282"/>
      <c r="O14" s="283"/>
      <c r="P14" s="274">
        <f t="shared" si="2"/>
        <v>0</v>
      </c>
      <c r="Q14" s="282"/>
      <c r="R14" s="282">
        <v>3</v>
      </c>
      <c r="S14" s="283">
        <v>1</v>
      </c>
      <c r="T14" s="274">
        <f t="shared" si="3"/>
        <v>28.571428571428573</v>
      </c>
      <c r="U14" s="282">
        <v>8</v>
      </c>
      <c r="V14" s="282">
        <v>1</v>
      </c>
      <c r="W14" s="35"/>
      <c r="X14" s="55">
        <f t="shared" si="4"/>
        <v>64.285714285714292</v>
      </c>
      <c r="Y14" s="55">
        <f>(($I$11*I14)+($J$11*J14)+($K$11*K14)+($M$11*M14)+($N$11*N14)+($O$11*O14)+($Q$11*Q14)+($R$11*R14)+($S$11*S14)+($U$11*U14)+($V$11*V14)+($W$11*W14))/F14</f>
        <v>9.0714285714285712</v>
      </c>
      <c r="Z14" s="56">
        <f t="shared" si="5"/>
        <v>92.857142857142861</v>
      </c>
    </row>
    <row r="15" spans="1:26" ht="14.25" customHeight="1" x14ac:dyDescent="0.25">
      <c r="B15" s="131"/>
      <c r="C15" s="40"/>
      <c r="D15" s="48"/>
      <c r="E15" s="10"/>
      <c r="F15" s="213"/>
      <c r="G15" s="67"/>
      <c r="H15" s="33"/>
      <c r="I15" s="34"/>
      <c r="J15" s="34"/>
      <c r="K15" s="35"/>
      <c r="L15" s="55"/>
      <c r="M15" s="34"/>
      <c r="N15" s="34"/>
      <c r="O15" s="35"/>
      <c r="P15" s="55"/>
      <c r="Q15" s="34"/>
      <c r="R15" s="34"/>
      <c r="S15" s="35"/>
      <c r="T15" s="55"/>
      <c r="U15" s="34"/>
      <c r="V15" s="34"/>
      <c r="W15" s="35"/>
      <c r="X15" s="55"/>
      <c r="Y15" s="108">
        <f>Y14-Y13</f>
        <v>0.57142857142857117</v>
      </c>
      <c r="Z15" s="108">
        <f>Z14-Z13</f>
        <v>7.1428571428571388</v>
      </c>
    </row>
    <row r="16" spans="1:26" ht="14.25" customHeight="1" x14ac:dyDescent="0.25">
      <c r="B16" s="131">
        <v>3</v>
      </c>
      <c r="C16" s="132" t="s">
        <v>59</v>
      </c>
      <c r="D16" s="98" t="s">
        <v>101</v>
      </c>
      <c r="E16" s="100">
        <v>5</v>
      </c>
      <c r="F16" s="214">
        <v>15</v>
      </c>
      <c r="G16" s="67">
        <f t="shared" si="0"/>
        <v>15</v>
      </c>
      <c r="H16" s="125" t="s">
        <v>50</v>
      </c>
      <c r="I16" s="102"/>
      <c r="J16" s="102"/>
      <c r="K16" s="102"/>
      <c r="L16" s="111">
        <f t="shared" ref="L16" si="6">SUM(I16:K16)*100/G16</f>
        <v>0</v>
      </c>
      <c r="M16" s="102"/>
      <c r="N16" s="102"/>
      <c r="O16" s="102">
        <v>2</v>
      </c>
      <c r="P16" s="111">
        <f t="shared" ref="P16" si="7">SUM(M16:O16)*100/G16</f>
        <v>13.333333333333334</v>
      </c>
      <c r="Q16" s="102"/>
      <c r="R16" s="102">
        <v>2</v>
      </c>
      <c r="S16" s="102">
        <v>6</v>
      </c>
      <c r="T16" s="111">
        <f t="shared" ref="T16" si="8">SUM(Q16:S16)*100/G16</f>
        <v>53.333333333333336</v>
      </c>
      <c r="U16" s="102">
        <v>5</v>
      </c>
      <c r="V16" s="102"/>
      <c r="W16" s="102"/>
      <c r="X16" s="106">
        <f t="shared" si="4"/>
        <v>33.333333333333336</v>
      </c>
      <c r="Y16" s="106">
        <f>(($I$11*I16)+($J$11*J16)+($K$11*K16)+($M$11*M16)+($N$11*N16)+($O$11*O16)+($Q$11*Q16)+($R$11*R16)+($S$11*S16)+($U$11*U16)+($V$11*V16)+($W$11*W16))/F16</f>
        <v>8.8000000000000007</v>
      </c>
      <c r="Z16" s="107">
        <f t="shared" si="5"/>
        <v>86.666666666666671</v>
      </c>
    </row>
    <row r="17" spans="2:26" ht="16.5" customHeight="1" x14ac:dyDescent="0.25">
      <c r="B17" s="32"/>
      <c r="C17" s="40" t="s">
        <v>59</v>
      </c>
      <c r="D17" s="48" t="s">
        <v>19</v>
      </c>
      <c r="E17" s="10">
        <v>6</v>
      </c>
      <c r="F17" s="213">
        <v>14</v>
      </c>
      <c r="G17" s="4">
        <f t="shared" si="0"/>
        <v>14</v>
      </c>
      <c r="H17" s="33" t="s">
        <v>50</v>
      </c>
      <c r="I17" s="34"/>
      <c r="J17" s="34"/>
      <c r="K17" s="35"/>
      <c r="L17" s="55">
        <f t="shared" si="1"/>
        <v>0</v>
      </c>
      <c r="M17" s="34"/>
      <c r="N17" s="34"/>
      <c r="O17" s="283">
        <v>1</v>
      </c>
      <c r="P17" s="274">
        <f t="shared" si="2"/>
        <v>7.1428571428571432</v>
      </c>
      <c r="Q17" s="282">
        <v>2</v>
      </c>
      <c r="R17" s="282">
        <v>1</v>
      </c>
      <c r="S17" s="283">
        <v>7</v>
      </c>
      <c r="T17" s="274">
        <f t="shared" si="3"/>
        <v>71.428571428571431</v>
      </c>
      <c r="U17" s="282">
        <v>3</v>
      </c>
      <c r="V17" s="282"/>
      <c r="W17" s="35"/>
      <c r="X17" s="55">
        <f t="shared" si="4"/>
        <v>21.428571428571427</v>
      </c>
      <c r="Y17" s="55">
        <f t="shared" ref="Y17:Y73" si="9">(($I$11*I17)+($J$11*J17)+($K$11*K17)+($M$11*M17)+($N$11*N17)+($O$11*O17)+($Q$11*Q17)+($R$11*R17)+($S$11*S17)+($U$11*U17)+($V$11*V17)+($W$11*W17))/F17</f>
        <v>8.6428571428571423</v>
      </c>
      <c r="Z17" s="56">
        <f t="shared" si="5"/>
        <v>92.857142857142861</v>
      </c>
    </row>
    <row r="18" spans="2:26" ht="16.5" customHeight="1" x14ac:dyDescent="0.25">
      <c r="B18" s="235"/>
      <c r="C18" s="40" t="s">
        <v>59</v>
      </c>
      <c r="D18" s="48" t="s">
        <v>145</v>
      </c>
      <c r="E18" s="39">
        <v>7</v>
      </c>
      <c r="F18" s="213">
        <v>14</v>
      </c>
      <c r="G18" s="67">
        <f t="shared" si="0"/>
        <v>14</v>
      </c>
      <c r="H18" s="33" t="s">
        <v>50</v>
      </c>
      <c r="I18" s="34"/>
      <c r="J18" s="34"/>
      <c r="K18" s="35"/>
      <c r="L18" s="55">
        <f t="shared" si="1"/>
        <v>0</v>
      </c>
      <c r="M18" s="34"/>
      <c r="N18" s="34"/>
      <c r="O18" s="283">
        <v>1</v>
      </c>
      <c r="P18" s="274">
        <f t="shared" si="2"/>
        <v>7.1428571428571432</v>
      </c>
      <c r="Q18" s="282">
        <v>2</v>
      </c>
      <c r="R18" s="282">
        <v>5</v>
      </c>
      <c r="S18" s="283">
        <v>3</v>
      </c>
      <c r="T18" s="274">
        <f t="shared" si="3"/>
        <v>71.428571428571431</v>
      </c>
      <c r="U18" s="282">
        <v>3</v>
      </c>
      <c r="V18" s="34"/>
      <c r="W18" s="35"/>
      <c r="X18" s="55">
        <f t="shared" si="4"/>
        <v>21.428571428571427</v>
      </c>
      <c r="Y18" s="55">
        <f t="shared" si="9"/>
        <v>8.3571428571428577</v>
      </c>
      <c r="Z18" s="56">
        <f t="shared" si="5"/>
        <v>92.857142857142861</v>
      </c>
    </row>
    <row r="19" spans="2:26" ht="16.5" customHeight="1" x14ac:dyDescent="0.25">
      <c r="B19" s="32"/>
      <c r="C19" s="40"/>
      <c r="D19" s="40"/>
      <c r="E19" s="39"/>
      <c r="F19" s="213"/>
      <c r="G19" s="48"/>
      <c r="H19" s="33"/>
      <c r="I19" s="34"/>
      <c r="J19" s="34"/>
      <c r="K19" s="35"/>
      <c r="L19" s="55"/>
      <c r="M19" s="34"/>
      <c r="N19" s="34"/>
      <c r="O19" s="35"/>
      <c r="P19" s="55"/>
      <c r="Q19" s="34"/>
      <c r="R19" s="34"/>
      <c r="S19" s="35"/>
      <c r="T19" s="55"/>
      <c r="U19" s="34"/>
      <c r="V19" s="34"/>
      <c r="W19" s="35"/>
      <c r="X19" s="55"/>
      <c r="Y19" s="108">
        <f>Y18-Y17</f>
        <v>-0.2857142857142847</v>
      </c>
      <c r="Z19" s="108">
        <f>Z18-Z17</f>
        <v>0</v>
      </c>
    </row>
    <row r="20" spans="2:26" ht="16.5" customHeight="1" x14ac:dyDescent="0.25">
      <c r="B20" s="216">
        <v>4</v>
      </c>
      <c r="C20" s="132" t="s">
        <v>59</v>
      </c>
      <c r="D20" s="98" t="s">
        <v>101</v>
      </c>
      <c r="E20" s="109">
        <v>6</v>
      </c>
      <c r="F20" s="214">
        <v>11</v>
      </c>
      <c r="G20" s="67">
        <f t="shared" si="0"/>
        <v>11</v>
      </c>
      <c r="H20" s="96" t="s">
        <v>50</v>
      </c>
      <c r="I20" s="102"/>
      <c r="J20" s="102"/>
      <c r="K20" s="102">
        <v>2</v>
      </c>
      <c r="L20" s="111">
        <f t="shared" ref="L20" si="10">SUM(I20:K20)*100/G20</f>
        <v>18.181818181818183</v>
      </c>
      <c r="M20" s="102"/>
      <c r="N20" s="102">
        <v>1</v>
      </c>
      <c r="O20" s="102">
        <v>3</v>
      </c>
      <c r="P20" s="111">
        <f t="shared" ref="P20" si="11">SUM(M20:O20)*100/G20</f>
        <v>36.363636363636367</v>
      </c>
      <c r="Q20" s="102">
        <v>2</v>
      </c>
      <c r="R20" s="102">
        <v>1</v>
      </c>
      <c r="S20" s="102">
        <v>1</v>
      </c>
      <c r="T20" s="111">
        <f t="shared" ref="T20" si="12">SUM(Q20:S20)*100/G20</f>
        <v>36.363636363636367</v>
      </c>
      <c r="U20" s="102">
        <v>1</v>
      </c>
      <c r="V20" s="102"/>
      <c r="W20" s="102"/>
      <c r="X20" s="106">
        <f t="shared" si="4"/>
        <v>9.0909090909090917</v>
      </c>
      <c r="Y20" s="106">
        <f>(($I$11*I20)+($J$11*J20)+($K$11*K20)+($M$11*M20)+($N$11*N20)+($O$11*O20)+($Q$11*Q20)+($R$11*R20)+($S$11*S20)+($U$11*U20)+($V$11*V20)+($W$11*W20))/F20</f>
        <v>6.3636363636363633</v>
      </c>
      <c r="Z20" s="107">
        <f t="shared" ref="Z20" si="13">T20+X20</f>
        <v>45.45454545454546</v>
      </c>
    </row>
    <row r="21" spans="2:26" ht="16.5" customHeight="1" x14ac:dyDescent="0.25">
      <c r="B21" s="216"/>
      <c r="C21" s="40" t="s">
        <v>59</v>
      </c>
      <c r="D21" s="48" t="s">
        <v>19</v>
      </c>
      <c r="E21" s="39">
        <v>7</v>
      </c>
      <c r="F21" s="213">
        <v>10</v>
      </c>
      <c r="G21" s="4">
        <f t="shared" si="0"/>
        <v>10</v>
      </c>
      <c r="H21" s="33" t="s">
        <v>50</v>
      </c>
      <c r="I21" s="282">
        <v>2</v>
      </c>
      <c r="J21" s="282">
        <v>1</v>
      </c>
      <c r="K21" s="283">
        <v>1</v>
      </c>
      <c r="L21" s="274">
        <f t="shared" si="1"/>
        <v>40</v>
      </c>
      <c r="M21" s="282"/>
      <c r="N21" s="282"/>
      <c r="O21" s="283"/>
      <c r="P21" s="274">
        <f t="shared" si="2"/>
        <v>0</v>
      </c>
      <c r="Q21" s="282">
        <v>2</v>
      </c>
      <c r="R21" s="282">
        <v>2</v>
      </c>
      <c r="S21" s="283"/>
      <c r="T21" s="274">
        <f t="shared" si="3"/>
        <v>40</v>
      </c>
      <c r="U21" s="282">
        <v>2</v>
      </c>
      <c r="V21" s="282"/>
      <c r="W21" s="35"/>
      <c r="X21" s="55">
        <f t="shared" si="4"/>
        <v>20</v>
      </c>
      <c r="Y21" s="55">
        <f t="shared" si="9"/>
        <v>5.7</v>
      </c>
      <c r="Z21" s="56">
        <f t="shared" si="5"/>
        <v>60</v>
      </c>
    </row>
    <row r="22" spans="2:26" ht="16.5" customHeight="1" x14ac:dyDescent="0.25">
      <c r="B22" s="216"/>
      <c r="C22" s="40" t="s">
        <v>59</v>
      </c>
      <c r="D22" s="48" t="s">
        <v>145</v>
      </c>
      <c r="E22" s="39">
        <v>8</v>
      </c>
      <c r="F22" s="213">
        <v>10</v>
      </c>
      <c r="G22" s="67">
        <f t="shared" si="0"/>
        <v>10</v>
      </c>
      <c r="H22" s="33" t="s">
        <v>50</v>
      </c>
      <c r="I22" s="282"/>
      <c r="J22" s="282">
        <v>2</v>
      </c>
      <c r="K22" s="283">
        <v>1</v>
      </c>
      <c r="L22" s="274">
        <f t="shared" si="1"/>
        <v>30</v>
      </c>
      <c r="M22" s="282">
        <v>2</v>
      </c>
      <c r="N22" s="282"/>
      <c r="O22" s="283">
        <v>1</v>
      </c>
      <c r="P22" s="274">
        <f t="shared" si="2"/>
        <v>30</v>
      </c>
      <c r="Q22" s="282">
        <v>1</v>
      </c>
      <c r="R22" s="282">
        <v>1</v>
      </c>
      <c r="S22" s="283">
        <v>1</v>
      </c>
      <c r="T22" s="274">
        <f t="shared" si="3"/>
        <v>30</v>
      </c>
      <c r="U22" s="282">
        <v>1</v>
      </c>
      <c r="V22" s="282"/>
      <c r="W22" s="283"/>
      <c r="X22" s="274">
        <f t="shared" si="4"/>
        <v>10</v>
      </c>
      <c r="Y22" s="55">
        <f t="shared" si="9"/>
        <v>5.5</v>
      </c>
      <c r="Z22" s="56">
        <f t="shared" si="5"/>
        <v>40</v>
      </c>
    </row>
    <row r="23" spans="2:26" ht="16.5" customHeight="1" x14ac:dyDescent="0.25">
      <c r="B23" s="216"/>
      <c r="C23" s="40"/>
      <c r="D23" s="40"/>
      <c r="E23" s="39"/>
      <c r="F23" s="213"/>
      <c r="G23" s="48"/>
      <c r="H23" s="33"/>
      <c r="I23" s="34"/>
      <c r="J23" s="34"/>
      <c r="K23" s="35"/>
      <c r="L23" s="55"/>
      <c r="M23" s="34"/>
      <c r="N23" s="34"/>
      <c r="O23" s="35"/>
      <c r="P23" s="55"/>
      <c r="Q23" s="34"/>
      <c r="R23" s="34"/>
      <c r="S23" s="35"/>
      <c r="T23" s="55"/>
      <c r="U23" s="34"/>
      <c r="V23" s="34"/>
      <c r="W23" s="35"/>
      <c r="X23" s="55"/>
      <c r="Y23" s="108">
        <f>Y22-Y21</f>
        <v>-0.20000000000000018</v>
      </c>
      <c r="Z23" s="108">
        <f>Z22-Z21</f>
        <v>-20</v>
      </c>
    </row>
    <row r="24" spans="2:26" ht="16.5" customHeight="1" x14ac:dyDescent="0.25">
      <c r="B24" s="216">
        <v>5</v>
      </c>
      <c r="C24" s="132" t="s">
        <v>59</v>
      </c>
      <c r="D24" s="98" t="s">
        <v>101</v>
      </c>
      <c r="E24" s="109">
        <v>7</v>
      </c>
      <c r="F24" s="214">
        <v>11</v>
      </c>
      <c r="G24" s="67">
        <f t="shared" si="0"/>
        <v>11</v>
      </c>
      <c r="H24" s="134" t="s">
        <v>50</v>
      </c>
      <c r="I24" s="133"/>
      <c r="J24" s="133"/>
      <c r="K24" s="133"/>
      <c r="L24" s="106">
        <f t="shared" ref="L24" si="14">SUM(I24:K24)*100/G24</f>
        <v>0</v>
      </c>
      <c r="M24" s="133"/>
      <c r="N24" s="133"/>
      <c r="O24" s="133"/>
      <c r="P24" s="106">
        <f t="shared" ref="P24" si="15">SUM(M24:O24)*100/G24</f>
        <v>0</v>
      </c>
      <c r="Q24" s="133"/>
      <c r="R24" s="133"/>
      <c r="S24" s="133">
        <v>8</v>
      </c>
      <c r="T24" s="106">
        <f t="shared" ref="T24" si="16">SUM(Q24:S24)*100/G24</f>
        <v>72.727272727272734</v>
      </c>
      <c r="U24" s="133">
        <v>3</v>
      </c>
      <c r="V24" s="133"/>
      <c r="W24" s="133"/>
      <c r="X24" s="106">
        <f>SUM(U24:W24)*100/G24</f>
        <v>27.272727272727273</v>
      </c>
      <c r="Y24" s="106">
        <f>(($I$11*I24)+($J$11*J24)+($K$11*K24)+($M$11*M24)+($N$11*N24)+($O$11*O24)+($Q$11*Q24)+($R$11*R24)+($S$11*S24)+($U$11*U24)+($V$11*V24)+($W$11*W24))/F24</f>
        <v>9.2727272727272734</v>
      </c>
      <c r="Z24" s="107">
        <f t="shared" ref="Z24" si="17">T24+X24</f>
        <v>100</v>
      </c>
    </row>
    <row r="25" spans="2:26" ht="16.5" customHeight="1" x14ac:dyDescent="0.25">
      <c r="B25" s="216"/>
      <c r="C25" s="40" t="s">
        <v>59</v>
      </c>
      <c r="D25" s="48" t="s">
        <v>19</v>
      </c>
      <c r="E25" s="39">
        <v>8</v>
      </c>
      <c r="F25" s="213">
        <v>12</v>
      </c>
      <c r="G25" s="4">
        <f t="shared" si="0"/>
        <v>12</v>
      </c>
      <c r="H25" s="33" t="s">
        <v>50</v>
      </c>
      <c r="I25" s="34"/>
      <c r="J25" s="34"/>
      <c r="K25" s="35"/>
      <c r="L25" s="55">
        <f t="shared" si="1"/>
        <v>0</v>
      </c>
      <c r="M25" s="34"/>
      <c r="N25" s="34"/>
      <c r="O25" s="283">
        <v>1</v>
      </c>
      <c r="P25" s="274">
        <f t="shared" si="2"/>
        <v>8.3333333333333339</v>
      </c>
      <c r="Q25" s="282">
        <v>3</v>
      </c>
      <c r="R25" s="282">
        <v>3</v>
      </c>
      <c r="S25" s="283">
        <v>4</v>
      </c>
      <c r="T25" s="274">
        <f t="shared" si="3"/>
        <v>83.333333333333329</v>
      </c>
      <c r="U25" s="282">
        <v>1</v>
      </c>
      <c r="V25" s="34"/>
      <c r="W25" s="35"/>
      <c r="X25" s="55">
        <f t="shared" si="4"/>
        <v>8.3333333333333339</v>
      </c>
      <c r="Y25" s="55">
        <f t="shared" si="9"/>
        <v>8.0833333333333339</v>
      </c>
      <c r="Z25" s="56">
        <f t="shared" si="5"/>
        <v>91.666666666666657</v>
      </c>
    </row>
    <row r="26" spans="2:26" ht="16.5" customHeight="1" x14ac:dyDescent="0.25">
      <c r="B26" s="216"/>
      <c r="C26" s="40" t="s">
        <v>59</v>
      </c>
      <c r="D26" s="48" t="s">
        <v>145</v>
      </c>
      <c r="E26" s="39">
        <v>9</v>
      </c>
      <c r="F26" s="213">
        <v>12</v>
      </c>
      <c r="G26" s="67">
        <f t="shared" si="0"/>
        <v>12</v>
      </c>
      <c r="H26" s="33" t="s">
        <v>50</v>
      </c>
      <c r="I26" s="34"/>
      <c r="J26" s="34"/>
      <c r="K26" s="35"/>
      <c r="L26" s="55">
        <f t="shared" si="1"/>
        <v>0</v>
      </c>
      <c r="M26" s="34"/>
      <c r="N26" s="34"/>
      <c r="O26" s="283"/>
      <c r="P26" s="274">
        <f t="shared" si="2"/>
        <v>0</v>
      </c>
      <c r="Q26" s="282">
        <v>1</v>
      </c>
      <c r="R26" s="282">
        <v>2</v>
      </c>
      <c r="S26" s="283">
        <v>2</v>
      </c>
      <c r="T26" s="274">
        <f t="shared" si="3"/>
        <v>41.666666666666664</v>
      </c>
      <c r="U26" s="282">
        <v>7</v>
      </c>
      <c r="V26" s="34"/>
      <c r="W26" s="35"/>
      <c r="X26" s="55">
        <f t="shared" si="4"/>
        <v>58.333333333333336</v>
      </c>
      <c r="Y26" s="55">
        <f t="shared" si="9"/>
        <v>9.25</v>
      </c>
      <c r="Z26" s="56">
        <f t="shared" si="5"/>
        <v>100</v>
      </c>
    </row>
    <row r="27" spans="2:26" ht="16.5" customHeight="1" x14ac:dyDescent="0.25">
      <c r="B27" s="32"/>
      <c r="C27" s="40"/>
      <c r="D27" s="40"/>
      <c r="E27" s="39"/>
      <c r="F27" s="213"/>
      <c r="G27" s="48"/>
      <c r="H27" s="33"/>
      <c r="I27" s="34"/>
      <c r="J27" s="34"/>
      <c r="K27" s="35"/>
      <c r="L27" s="55"/>
      <c r="M27" s="34"/>
      <c r="N27" s="34"/>
      <c r="O27" s="35"/>
      <c r="P27" s="55"/>
      <c r="Q27" s="34"/>
      <c r="R27" s="34"/>
      <c r="S27" s="35"/>
      <c r="T27" s="55"/>
      <c r="U27" s="34"/>
      <c r="V27" s="34"/>
      <c r="W27" s="35"/>
      <c r="X27" s="55"/>
      <c r="Y27" s="108">
        <f>Y26-Y25</f>
        <v>1.1666666666666661</v>
      </c>
      <c r="Z27" s="108">
        <f>Z26-Z25</f>
        <v>8.3333333333333428</v>
      </c>
    </row>
    <row r="28" spans="2:26" ht="16.5" customHeight="1" x14ac:dyDescent="0.25">
      <c r="B28" s="32">
        <v>6</v>
      </c>
      <c r="C28" s="132" t="s">
        <v>59</v>
      </c>
      <c r="D28" s="98" t="s">
        <v>101</v>
      </c>
      <c r="E28" s="109">
        <v>8</v>
      </c>
      <c r="F28" s="214">
        <v>11</v>
      </c>
      <c r="G28" s="67">
        <f t="shared" si="0"/>
        <v>11</v>
      </c>
      <c r="H28" s="96" t="s">
        <v>50</v>
      </c>
      <c r="I28" s="133"/>
      <c r="J28" s="133"/>
      <c r="K28" s="133"/>
      <c r="L28" s="106">
        <f t="shared" ref="L28" si="18">SUM(I28:K28)*100/G28</f>
        <v>0</v>
      </c>
      <c r="M28" s="133"/>
      <c r="N28" s="133"/>
      <c r="O28" s="133"/>
      <c r="P28" s="106">
        <f t="shared" ref="P28" si="19">SUM(M28:O28)*100/G28</f>
        <v>0</v>
      </c>
      <c r="Q28" s="133">
        <v>3</v>
      </c>
      <c r="R28" s="133"/>
      <c r="S28" s="133">
        <v>2</v>
      </c>
      <c r="T28" s="106">
        <f t="shared" ref="T28" si="20">SUM(Q28:S28)*100/G28</f>
        <v>45.454545454545453</v>
      </c>
      <c r="U28" s="133">
        <v>6</v>
      </c>
      <c r="V28" s="133"/>
      <c r="W28" s="133"/>
      <c r="X28" s="106">
        <f>SUM(U28:W28)*100/G28</f>
        <v>54.545454545454547</v>
      </c>
      <c r="Y28" s="106">
        <f>(($I$11*I28)+($J$11*J28)+($K$11*K28)+($M$11*M28)+($N$11*N28)+($O$11*O28)+($Q$11*Q28)+($R$11*R28)+($S$11*S28)+($U$11*U28)+($V$11*V28)+($W$11*W28))/F28</f>
        <v>9</v>
      </c>
      <c r="Z28" s="107">
        <f t="shared" ref="Z28" si="21">T28+X28</f>
        <v>100</v>
      </c>
    </row>
    <row r="29" spans="2:26" x14ac:dyDescent="0.25">
      <c r="B29" s="5"/>
      <c r="C29" s="36" t="s">
        <v>59</v>
      </c>
      <c r="D29" s="48" t="s">
        <v>19</v>
      </c>
      <c r="E29" s="20">
        <v>9</v>
      </c>
      <c r="F29" s="215">
        <v>11</v>
      </c>
      <c r="G29" s="4">
        <f t="shared" si="0"/>
        <v>11</v>
      </c>
      <c r="H29" s="36" t="s">
        <v>50</v>
      </c>
      <c r="I29" s="37"/>
      <c r="J29" s="37"/>
      <c r="K29" s="37"/>
      <c r="L29" s="55">
        <f t="shared" si="1"/>
        <v>0</v>
      </c>
      <c r="M29" s="37"/>
      <c r="N29" s="37">
        <v>3</v>
      </c>
      <c r="O29" s="37">
        <v>1</v>
      </c>
      <c r="P29" s="55">
        <f t="shared" si="2"/>
        <v>36.363636363636367</v>
      </c>
      <c r="Q29" s="37"/>
      <c r="R29" s="37">
        <v>4</v>
      </c>
      <c r="S29" s="37">
        <v>1</v>
      </c>
      <c r="T29" s="55">
        <f t="shared" si="3"/>
        <v>45.454545454545453</v>
      </c>
      <c r="U29" s="37">
        <v>2</v>
      </c>
      <c r="V29" s="37"/>
      <c r="W29" s="37"/>
      <c r="X29" s="55">
        <f t="shared" si="4"/>
        <v>18.181818181818183</v>
      </c>
      <c r="Y29" s="55">
        <f t="shared" si="9"/>
        <v>7.4545454545454541</v>
      </c>
      <c r="Z29" s="56">
        <f t="shared" si="5"/>
        <v>63.63636363636364</v>
      </c>
    </row>
    <row r="30" spans="2:26" x14ac:dyDescent="0.25">
      <c r="B30" s="20"/>
      <c r="C30" s="36" t="s">
        <v>59</v>
      </c>
      <c r="D30" s="48" t="s">
        <v>145</v>
      </c>
      <c r="E30" s="20">
        <v>10</v>
      </c>
      <c r="F30" s="251">
        <v>10</v>
      </c>
      <c r="G30" s="67">
        <f t="shared" si="0"/>
        <v>10</v>
      </c>
      <c r="H30" s="36" t="s">
        <v>50</v>
      </c>
      <c r="I30" s="37"/>
      <c r="J30" s="37"/>
      <c r="K30" s="37"/>
      <c r="L30" s="55">
        <f t="shared" si="1"/>
        <v>0</v>
      </c>
      <c r="M30" s="37"/>
      <c r="N30" s="37"/>
      <c r="O30" s="37">
        <v>1</v>
      </c>
      <c r="P30" s="55">
        <f t="shared" si="2"/>
        <v>10</v>
      </c>
      <c r="Q30" s="37">
        <v>1</v>
      </c>
      <c r="R30" s="37"/>
      <c r="S30" s="37">
        <v>2</v>
      </c>
      <c r="T30" s="55">
        <f t="shared" si="3"/>
        <v>30</v>
      </c>
      <c r="U30" s="37">
        <v>6</v>
      </c>
      <c r="V30" s="37"/>
      <c r="W30" s="37"/>
      <c r="X30" s="55">
        <f t="shared" si="4"/>
        <v>60</v>
      </c>
      <c r="Y30" s="55">
        <f t="shared" si="9"/>
        <v>9.1</v>
      </c>
      <c r="Z30" s="56">
        <f t="shared" si="5"/>
        <v>90</v>
      </c>
    </row>
    <row r="31" spans="2:26" x14ac:dyDescent="0.25">
      <c r="B31" s="20"/>
      <c r="C31" s="36"/>
      <c r="D31" s="36"/>
      <c r="E31" s="20"/>
      <c r="F31" s="20"/>
      <c r="G31" s="48"/>
      <c r="H31" s="36"/>
      <c r="I31" s="37"/>
      <c r="J31" s="37"/>
      <c r="K31" s="37"/>
      <c r="L31" s="55"/>
      <c r="M31" s="37"/>
      <c r="N31" s="37"/>
      <c r="O31" s="37"/>
      <c r="P31" s="55"/>
      <c r="Q31" s="37"/>
      <c r="R31" s="37"/>
      <c r="S31" s="37"/>
      <c r="T31" s="55"/>
      <c r="U31" s="37"/>
      <c r="V31" s="37"/>
      <c r="W31" s="37"/>
      <c r="X31" s="55"/>
      <c r="Y31" s="108">
        <f>Y30-Y29</f>
        <v>1.6454545454545455</v>
      </c>
      <c r="Z31" s="108">
        <f>Z30-Z29</f>
        <v>26.36363636363636</v>
      </c>
    </row>
    <row r="32" spans="2:26" x14ac:dyDescent="0.25">
      <c r="B32" s="20">
        <v>7</v>
      </c>
      <c r="C32" s="132" t="s">
        <v>59</v>
      </c>
      <c r="D32" s="98" t="s">
        <v>101</v>
      </c>
      <c r="E32" s="109">
        <v>9</v>
      </c>
      <c r="F32" s="100">
        <v>13</v>
      </c>
      <c r="G32" s="67">
        <f t="shared" si="0"/>
        <v>13</v>
      </c>
      <c r="H32" s="96" t="s">
        <v>50</v>
      </c>
      <c r="I32" s="133">
        <v>1</v>
      </c>
      <c r="J32" s="133">
        <v>5</v>
      </c>
      <c r="K32" s="133">
        <v>1</v>
      </c>
      <c r="L32" s="106">
        <f t="shared" ref="L32" si="22">SUM(I32:K32)*100/G32</f>
        <v>53.846153846153847</v>
      </c>
      <c r="M32" s="133"/>
      <c r="N32" s="133">
        <v>1</v>
      </c>
      <c r="O32" s="133"/>
      <c r="P32" s="106">
        <f t="shared" ref="P32" si="23">SUM(M32:O32)*100/G32</f>
        <v>7.6923076923076925</v>
      </c>
      <c r="Q32" s="133"/>
      <c r="R32" s="133"/>
      <c r="S32" s="133">
        <v>2</v>
      </c>
      <c r="T32" s="106">
        <f t="shared" ref="T32" si="24">SUM(Q32:S32)*100/G32</f>
        <v>15.384615384615385</v>
      </c>
      <c r="U32" s="133">
        <v>3</v>
      </c>
      <c r="V32" s="133"/>
      <c r="W32" s="133"/>
      <c r="X32" s="106">
        <f>SUM(U32:W32)*100/G32</f>
        <v>23.076923076923077</v>
      </c>
      <c r="Y32" s="106">
        <f>(($I$11*I32)+($J$11*J32)+($K$11*K32)+($M$11*M32)+($N$11*N32)+($O$11*O32)+($Q$11*Q32)+($R$11*R32)+($S$11*S32)+($U$11*U32)+($V$11*V32)+($W$11*W32))/F32</f>
        <v>5.1538461538461542</v>
      </c>
      <c r="Z32" s="107">
        <f t="shared" ref="Z32" si="25">T32+X32</f>
        <v>38.46153846153846</v>
      </c>
    </row>
    <row r="33" spans="2:27" x14ac:dyDescent="0.25">
      <c r="B33" s="20"/>
      <c r="C33" s="6" t="s">
        <v>59</v>
      </c>
      <c r="D33" s="48" t="s">
        <v>19</v>
      </c>
      <c r="E33" s="20">
        <v>10</v>
      </c>
      <c r="F33" s="20">
        <v>8</v>
      </c>
      <c r="G33" s="4">
        <f t="shared" si="0"/>
        <v>8</v>
      </c>
      <c r="H33" s="6" t="s">
        <v>50</v>
      </c>
      <c r="I33" s="37"/>
      <c r="J33" s="37">
        <v>4</v>
      </c>
      <c r="K33" s="37">
        <v>1</v>
      </c>
      <c r="L33" s="55">
        <f t="shared" si="1"/>
        <v>62.5</v>
      </c>
      <c r="M33" s="37"/>
      <c r="N33" s="37"/>
      <c r="O33" s="37"/>
      <c r="P33" s="55">
        <f t="shared" si="2"/>
        <v>0</v>
      </c>
      <c r="Q33" s="37"/>
      <c r="R33" s="37"/>
      <c r="S33" s="37"/>
      <c r="T33" s="55">
        <f t="shared" si="3"/>
        <v>0</v>
      </c>
      <c r="U33" s="8">
        <v>3</v>
      </c>
      <c r="V33" s="8"/>
      <c r="W33" s="8"/>
      <c r="X33" s="55">
        <f t="shared" si="4"/>
        <v>37.5</v>
      </c>
      <c r="Y33" s="55">
        <f t="shared" si="9"/>
        <v>5.125</v>
      </c>
      <c r="Z33" s="56">
        <f t="shared" si="5"/>
        <v>37.5</v>
      </c>
    </row>
    <row r="34" spans="2:27" x14ac:dyDescent="0.25">
      <c r="B34" s="20"/>
      <c r="C34" s="6" t="s">
        <v>59</v>
      </c>
      <c r="D34" s="48" t="s">
        <v>145</v>
      </c>
      <c r="E34" s="20">
        <v>11</v>
      </c>
      <c r="F34" s="20">
        <v>7</v>
      </c>
      <c r="G34" s="67">
        <f t="shared" si="0"/>
        <v>7</v>
      </c>
      <c r="H34" s="6" t="s">
        <v>50</v>
      </c>
      <c r="I34" s="37"/>
      <c r="J34" s="37">
        <v>3</v>
      </c>
      <c r="K34" s="37">
        <v>2</v>
      </c>
      <c r="L34" s="55">
        <f t="shared" si="1"/>
        <v>71.428571428571431</v>
      </c>
      <c r="M34" s="37"/>
      <c r="N34" s="37"/>
      <c r="O34" s="37"/>
      <c r="P34" s="55">
        <f t="shared" si="2"/>
        <v>0</v>
      </c>
      <c r="Q34" s="37"/>
      <c r="R34" s="37"/>
      <c r="S34" s="37">
        <v>2</v>
      </c>
      <c r="T34" s="55">
        <f t="shared" si="3"/>
        <v>28.571428571428573</v>
      </c>
      <c r="U34" s="8"/>
      <c r="V34" s="8"/>
      <c r="W34" s="8"/>
      <c r="X34" s="55">
        <f t="shared" si="4"/>
        <v>0</v>
      </c>
      <c r="Y34" s="55">
        <f t="shared" si="9"/>
        <v>4.2857142857142856</v>
      </c>
      <c r="Z34" s="56">
        <f t="shared" si="5"/>
        <v>28.571428571428573</v>
      </c>
    </row>
    <row r="35" spans="2:27" x14ac:dyDescent="0.25">
      <c r="B35" s="20"/>
      <c r="C35" s="6"/>
      <c r="D35" s="36"/>
      <c r="E35" s="20"/>
      <c r="F35" s="20"/>
      <c r="G35" s="48"/>
      <c r="H35" s="6"/>
      <c r="I35" s="37"/>
      <c r="J35" s="37"/>
      <c r="K35" s="37"/>
      <c r="L35" s="55"/>
      <c r="M35" s="37"/>
      <c r="N35" s="37"/>
      <c r="O35" s="37"/>
      <c r="P35" s="55"/>
      <c r="Q35" s="37"/>
      <c r="R35" s="37"/>
      <c r="S35" s="37"/>
      <c r="T35" s="55"/>
      <c r="U35" s="8"/>
      <c r="V35" s="8"/>
      <c r="W35" s="8"/>
      <c r="X35" s="55"/>
      <c r="Y35" s="108">
        <f>Y34-Y33</f>
        <v>-0.83928571428571441</v>
      </c>
      <c r="Z35" s="108">
        <f>Z34-Z33</f>
        <v>-8.928571428571427</v>
      </c>
    </row>
    <row r="36" spans="2:27" x14ac:dyDescent="0.25">
      <c r="B36" s="20">
        <v>8</v>
      </c>
      <c r="C36" s="132" t="s">
        <v>59</v>
      </c>
      <c r="D36" s="98" t="s">
        <v>101</v>
      </c>
      <c r="E36" s="109">
        <v>10</v>
      </c>
      <c r="F36" s="109">
        <v>14</v>
      </c>
      <c r="G36" s="67">
        <f t="shared" si="0"/>
        <v>14</v>
      </c>
      <c r="H36" s="125" t="s">
        <v>50</v>
      </c>
      <c r="I36" s="133"/>
      <c r="J36" s="133">
        <v>1</v>
      </c>
      <c r="K36" s="133"/>
      <c r="L36" s="106">
        <f t="shared" ref="L36" si="26">SUM(I36:K36)*100/G36</f>
        <v>7.1428571428571432</v>
      </c>
      <c r="M36" s="133">
        <v>1</v>
      </c>
      <c r="N36" s="133">
        <v>2</v>
      </c>
      <c r="O36" s="133">
        <v>2</v>
      </c>
      <c r="P36" s="106">
        <f t="shared" ref="P36" si="27">SUM(M36:O36)*100/G36</f>
        <v>35.714285714285715</v>
      </c>
      <c r="Q36" s="133">
        <v>1</v>
      </c>
      <c r="R36" s="133">
        <v>2</v>
      </c>
      <c r="S36" s="133">
        <v>3</v>
      </c>
      <c r="T36" s="106">
        <f t="shared" ref="T36" si="28">SUM(Q36:S36)*100/G36</f>
        <v>42.857142857142854</v>
      </c>
      <c r="U36" s="135">
        <v>2</v>
      </c>
      <c r="V36" s="135"/>
      <c r="W36" s="135"/>
      <c r="X36" s="106">
        <f>SUM(U36:W36)*100/G36</f>
        <v>14.285714285714286</v>
      </c>
      <c r="Y36" s="106">
        <f>(($I$11*I36)+($J$11*J36)+($K$11*K36)+($M$11*M36)+($N$11*N36)+($O$11*O36)+($Q$11*Q36)+($R$11*R36)+($S$11*S36)+($U$11*U36)+($V$11*V36)+($W$11*W36))/F36</f>
        <v>7</v>
      </c>
      <c r="Z36" s="107">
        <f t="shared" ref="Z36" si="29">T36+X36</f>
        <v>57.142857142857139</v>
      </c>
    </row>
    <row r="37" spans="2:27" x14ac:dyDescent="0.25">
      <c r="B37" s="5"/>
      <c r="C37" s="6" t="s">
        <v>59</v>
      </c>
      <c r="D37" s="48" t="s">
        <v>19</v>
      </c>
      <c r="E37" s="5">
        <v>11</v>
      </c>
      <c r="F37" s="5">
        <v>12</v>
      </c>
      <c r="G37" s="4">
        <f t="shared" si="0"/>
        <v>12</v>
      </c>
      <c r="H37" s="6" t="s">
        <v>50</v>
      </c>
      <c r="I37" s="37"/>
      <c r="J37" s="37"/>
      <c r="K37" s="37"/>
      <c r="L37" s="55">
        <f t="shared" si="1"/>
        <v>0</v>
      </c>
      <c r="M37" s="37"/>
      <c r="N37" s="37">
        <v>3</v>
      </c>
      <c r="O37" s="37">
        <v>2</v>
      </c>
      <c r="P37" s="55">
        <f t="shared" si="2"/>
        <v>41.666666666666664</v>
      </c>
      <c r="Q37" s="37"/>
      <c r="R37" s="37">
        <v>2</v>
      </c>
      <c r="S37" s="37">
        <v>2</v>
      </c>
      <c r="T37" s="55">
        <f t="shared" si="3"/>
        <v>33.333333333333336</v>
      </c>
      <c r="U37" s="8">
        <v>3</v>
      </c>
      <c r="V37" s="8"/>
      <c r="W37" s="8"/>
      <c r="X37" s="55">
        <f t="shared" si="4"/>
        <v>25</v>
      </c>
      <c r="Y37" s="55">
        <f t="shared" si="9"/>
        <v>7.583333333333333</v>
      </c>
      <c r="Z37" s="56">
        <f t="shared" si="5"/>
        <v>58.333333333333336</v>
      </c>
    </row>
    <row r="38" spans="2:27" x14ac:dyDescent="0.25">
      <c r="B38" s="5"/>
      <c r="C38" s="6"/>
      <c r="D38" s="6"/>
      <c r="E38" s="5"/>
      <c r="F38" s="5"/>
      <c r="G38" s="48"/>
      <c r="H38" s="6"/>
      <c r="I38" s="37"/>
      <c r="J38" s="37"/>
      <c r="K38" s="37"/>
      <c r="L38" s="55"/>
      <c r="M38" s="37"/>
      <c r="N38" s="37"/>
      <c r="O38" s="37"/>
      <c r="P38" s="55"/>
      <c r="Q38" s="37"/>
      <c r="R38" s="37"/>
      <c r="S38" s="37"/>
      <c r="T38" s="55"/>
      <c r="U38" s="8"/>
      <c r="V38" s="8"/>
      <c r="W38" s="8"/>
      <c r="X38" s="55"/>
      <c r="Y38" s="108">
        <f>Y37-Y36</f>
        <v>0.58333333333333304</v>
      </c>
      <c r="Z38" s="108">
        <f>Z37-Z36</f>
        <v>1.1904761904761969</v>
      </c>
    </row>
    <row r="39" spans="2:27" x14ac:dyDescent="0.25">
      <c r="B39" s="5">
        <v>9</v>
      </c>
      <c r="C39" s="132" t="s">
        <v>59</v>
      </c>
      <c r="D39" s="98" t="s">
        <v>101</v>
      </c>
      <c r="E39" s="100">
        <v>11</v>
      </c>
      <c r="F39" s="100">
        <v>13</v>
      </c>
      <c r="G39" s="67">
        <f t="shared" si="0"/>
        <v>13</v>
      </c>
      <c r="H39" s="104" t="s">
        <v>50</v>
      </c>
      <c r="I39" s="102"/>
      <c r="J39" s="102">
        <v>1</v>
      </c>
      <c r="K39" s="102"/>
      <c r="L39" s="111">
        <f t="shared" ref="L39" si="30">SUM(I39:K39)*100/G39</f>
        <v>7.6923076923076925</v>
      </c>
      <c r="M39" s="102"/>
      <c r="N39" s="102"/>
      <c r="O39" s="102">
        <v>2</v>
      </c>
      <c r="P39" s="111">
        <f t="shared" ref="P39" si="31">SUM(M39:O39)*100/G39</f>
        <v>15.384615384615385</v>
      </c>
      <c r="Q39" s="102"/>
      <c r="R39" s="102">
        <v>3</v>
      </c>
      <c r="S39" s="102">
        <v>4</v>
      </c>
      <c r="T39" s="111">
        <f t="shared" ref="T39" si="32">SUM(Q39:S39)*100/G39</f>
        <v>53.846153846153847</v>
      </c>
      <c r="U39" s="105">
        <v>3</v>
      </c>
      <c r="V39" s="105"/>
      <c r="W39" s="105"/>
      <c r="X39" s="111">
        <f>SUM(U39:W39)*100/G39</f>
        <v>23.076923076923077</v>
      </c>
      <c r="Y39" s="106">
        <f>(($I$11*I39)+($J$11*J39)+($K$11*K39)+($M$11*M39)+($N$11*N39)+($O$11*O39)+($Q$11*Q39)+($R$11*R39)+($S$11*S39)+($U$11*U39)+($V$11*V39)+($W$11*W39))/F39</f>
        <v>8</v>
      </c>
      <c r="Z39" s="107">
        <f t="shared" ref="Z39" si="33">T39+X39</f>
        <v>76.92307692307692</v>
      </c>
    </row>
    <row r="40" spans="2:27" x14ac:dyDescent="0.25">
      <c r="B40" s="5"/>
      <c r="C40" s="6"/>
      <c r="D40" s="48"/>
      <c r="E40" s="5"/>
      <c r="F40" s="5"/>
      <c r="G40" s="48"/>
      <c r="H40" s="6"/>
      <c r="I40" s="37"/>
      <c r="J40" s="37"/>
      <c r="K40" s="37"/>
      <c r="L40" s="55"/>
      <c r="M40" s="37"/>
      <c r="N40" s="37"/>
      <c r="O40" s="37"/>
      <c r="P40" s="55"/>
      <c r="Q40" s="37"/>
      <c r="R40" s="37"/>
      <c r="S40" s="37"/>
      <c r="T40" s="55"/>
      <c r="U40" s="8"/>
      <c r="V40" s="8"/>
      <c r="W40" s="8"/>
      <c r="X40" s="55"/>
      <c r="Y40" s="55"/>
      <c r="Z40" s="56"/>
    </row>
    <row r="41" spans="2:27" x14ac:dyDescent="0.25">
      <c r="B41" s="5"/>
      <c r="C41" s="6"/>
      <c r="D41" s="6" t="s">
        <v>101</v>
      </c>
      <c r="E41" s="5"/>
      <c r="F41" s="5"/>
      <c r="G41" s="48"/>
      <c r="H41" s="125" t="s">
        <v>50</v>
      </c>
      <c r="I41" s="37"/>
      <c r="J41" s="37"/>
      <c r="K41" s="37"/>
      <c r="L41" s="55"/>
      <c r="M41" s="37"/>
      <c r="N41" s="37"/>
      <c r="O41" s="37"/>
      <c r="P41" s="55"/>
      <c r="Q41" s="37"/>
      <c r="R41" s="37"/>
      <c r="S41" s="37"/>
      <c r="T41" s="55"/>
      <c r="U41" s="8"/>
      <c r="V41" s="8"/>
      <c r="W41" s="8"/>
      <c r="X41" s="55"/>
      <c r="Y41" s="106">
        <f>AVERAGE(Y39,Y36,Y32,Y28,Y24,Y20,Y16)</f>
        <v>7.6557442557442545</v>
      </c>
      <c r="Z41" s="106">
        <f>AVERAGE(Z39,Z36,Z32,Z28,Z24,Z20,Z16)</f>
        <v>72.092669235526373</v>
      </c>
    </row>
    <row r="42" spans="2:27" x14ac:dyDescent="0.25">
      <c r="B42" s="5"/>
      <c r="C42" s="6"/>
      <c r="D42" s="6" t="s">
        <v>19</v>
      </c>
      <c r="E42" s="5"/>
      <c r="F42" s="5"/>
      <c r="G42" s="48"/>
      <c r="H42" s="6" t="s">
        <v>50</v>
      </c>
      <c r="I42" s="37"/>
      <c r="J42" s="37"/>
      <c r="K42" s="37"/>
      <c r="L42" s="55"/>
      <c r="M42" s="37"/>
      <c r="N42" s="37"/>
      <c r="O42" s="37"/>
      <c r="P42" s="55"/>
      <c r="Q42" s="37"/>
      <c r="R42" s="37"/>
      <c r="S42" s="37"/>
      <c r="T42" s="55"/>
      <c r="U42" s="8"/>
      <c r="V42" s="8"/>
      <c r="W42" s="8"/>
      <c r="X42" s="55"/>
      <c r="Y42" s="55">
        <f>AVERAGE(Y37,Y33,Y29,Y25,Y21,Y17,Y13)</f>
        <v>7.2984384662956092</v>
      </c>
      <c r="Z42" s="55">
        <f>AVERAGE(Z37,Z33,Z29,Z25,Z21,Z17,Z13)</f>
        <v>69.958256029684605</v>
      </c>
    </row>
    <row r="43" spans="2:27" x14ac:dyDescent="0.25">
      <c r="B43" s="5"/>
      <c r="C43" s="6"/>
      <c r="D43" s="6" t="s">
        <v>145</v>
      </c>
      <c r="E43" s="5"/>
      <c r="F43" s="5"/>
      <c r="G43" s="48"/>
      <c r="H43" s="6" t="s">
        <v>50</v>
      </c>
      <c r="I43" s="37"/>
      <c r="J43" s="37"/>
      <c r="K43" s="37"/>
      <c r="L43" s="55"/>
      <c r="M43" s="37"/>
      <c r="N43" s="37"/>
      <c r="O43" s="37"/>
      <c r="P43" s="55"/>
      <c r="Q43" s="37"/>
      <c r="R43" s="37"/>
      <c r="S43" s="37"/>
      <c r="T43" s="55"/>
      <c r="U43" s="8"/>
      <c r="V43" s="8"/>
      <c r="W43" s="8"/>
      <c r="X43" s="55"/>
      <c r="Y43" s="55">
        <f>AVERAGE(Y34,Y30,Y26,Y22,Y18,Y14,Y12)</f>
        <v>7.7276710684273713</v>
      </c>
      <c r="Z43" s="55">
        <f>AVERAGE(Z34,Z30,Z26,Z22,Z18,Z14,Z12)</f>
        <v>76.914765906362547</v>
      </c>
    </row>
    <row r="44" spans="2:27" x14ac:dyDescent="0.25">
      <c r="B44" s="5"/>
      <c r="C44" s="6"/>
      <c r="D44" s="6"/>
      <c r="E44" s="21"/>
      <c r="F44" s="31"/>
      <c r="G44" s="63"/>
      <c r="H44" s="52"/>
      <c r="I44" s="13"/>
      <c r="J44" s="13"/>
      <c r="K44" s="13"/>
      <c r="L44" s="37"/>
      <c r="M44" s="13"/>
      <c r="N44" s="13"/>
      <c r="O44" s="13"/>
      <c r="P44" s="37"/>
      <c r="Q44" s="13"/>
      <c r="R44" s="13"/>
      <c r="S44" s="13"/>
      <c r="T44" s="37"/>
      <c r="U44" s="13"/>
      <c r="V44" s="13"/>
      <c r="W44" s="13"/>
      <c r="X44" s="50"/>
      <c r="Y44" s="108">
        <f>Y43-Y42</f>
        <v>0.42923260213176206</v>
      </c>
      <c r="Z44" s="108">
        <f>Z43-Z42</f>
        <v>6.9565098766779414</v>
      </c>
      <c r="AA44" s="12"/>
    </row>
    <row r="45" spans="2:27" x14ac:dyDescent="0.25">
      <c r="B45" s="5"/>
      <c r="C45" s="138" t="s">
        <v>64</v>
      </c>
      <c r="D45" s="98" t="s">
        <v>101</v>
      </c>
      <c r="E45" s="136">
        <v>2</v>
      </c>
      <c r="F45" s="136">
        <v>10</v>
      </c>
      <c r="G45" s="67">
        <f t="shared" si="0"/>
        <v>10</v>
      </c>
      <c r="H45" s="140" t="s">
        <v>51</v>
      </c>
      <c r="I45" s="141"/>
      <c r="J45" s="142"/>
      <c r="K45" s="142"/>
      <c r="L45" s="147">
        <f t="shared" ref="L45" si="34">SUM(I45:K45)*100/G45</f>
        <v>0</v>
      </c>
      <c r="M45" s="142"/>
      <c r="N45" s="142"/>
      <c r="O45" s="142"/>
      <c r="P45" s="147">
        <f t="shared" ref="P45" si="35">SUM(M45:O45)*100/G45</f>
        <v>0</v>
      </c>
      <c r="Q45" s="142"/>
      <c r="R45" s="142"/>
      <c r="S45" s="142">
        <v>1</v>
      </c>
      <c r="T45" s="147">
        <f>SUM(Q45:S45)*100/G45</f>
        <v>10</v>
      </c>
      <c r="U45" s="142">
        <v>8</v>
      </c>
      <c r="V45" s="142">
        <v>1</v>
      </c>
      <c r="W45" s="142"/>
      <c r="X45" s="127">
        <f>SUM(U45:W45)*100/G45</f>
        <v>90</v>
      </c>
      <c r="Y45" s="106">
        <f>(($I$11*I45)+($J$11*J45)+($K$11*K45)+($M$11*M45)+($N$11*N45)+($O$11*O45)+($Q$11*Q45)+($R$11*R45)+($S$11*S45)+($U$11*U45)+($V$11*V45)+($W$11*W45))/F45</f>
        <v>10</v>
      </c>
      <c r="Z45" s="107">
        <f>T45+X45</f>
        <v>100</v>
      </c>
      <c r="AA45" s="12"/>
    </row>
    <row r="46" spans="2:27" x14ac:dyDescent="0.25">
      <c r="B46" s="5"/>
      <c r="C46" s="138" t="s">
        <v>64</v>
      </c>
      <c r="D46" s="98" t="s">
        <v>101</v>
      </c>
      <c r="E46" s="136">
        <v>3</v>
      </c>
      <c r="F46" s="136">
        <v>18</v>
      </c>
      <c r="G46" s="67">
        <f t="shared" si="0"/>
        <v>18</v>
      </c>
      <c r="H46" s="140" t="s">
        <v>51</v>
      </c>
      <c r="I46" s="141"/>
      <c r="J46" s="142"/>
      <c r="K46" s="142"/>
      <c r="L46" s="147">
        <f t="shared" ref="L46:L48" si="36">SUM(I46:K46)*100/G46</f>
        <v>0</v>
      </c>
      <c r="M46" s="142"/>
      <c r="N46" s="142"/>
      <c r="O46" s="142"/>
      <c r="P46" s="147">
        <f t="shared" ref="P46:P48" si="37">SUM(M46:O46)*100/G46</f>
        <v>0</v>
      </c>
      <c r="Q46" s="142">
        <v>2</v>
      </c>
      <c r="R46" s="142">
        <v>2</v>
      </c>
      <c r="S46" s="142">
        <v>1</v>
      </c>
      <c r="T46" s="147">
        <f>SUM(Q46:S46)*100/G46</f>
        <v>27.777777777777779</v>
      </c>
      <c r="U46" s="142">
        <v>7</v>
      </c>
      <c r="V46" s="142">
        <v>6</v>
      </c>
      <c r="W46" s="142"/>
      <c r="X46" s="127">
        <f>SUM(U46:W46)*100/G46</f>
        <v>72.222222222222229</v>
      </c>
      <c r="Y46" s="106">
        <f>(($I$11*I46)+($J$11*J46)+($K$11*K46)+($M$11*M46)+($N$11*N46)+($O$11*O46)+($Q$11*Q46)+($R$11*R46)+($S$11*S46)+($U$11*U46)+($V$11*V46)+($W$11*W46))/F46</f>
        <v>9.7222222222222214</v>
      </c>
      <c r="Z46" s="107">
        <f>T46+X46</f>
        <v>100</v>
      </c>
      <c r="AA46" s="12"/>
    </row>
    <row r="47" spans="2:27" x14ac:dyDescent="0.25">
      <c r="B47" s="5"/>
      <c r="C47" s="139" t="s">
        <v>130</v>
      </c>
      <c r="D47" s="98" t="s">
        <v>101</v>
      </c>
      <c r="E47" s="137">
        <v>4</v>
      </c>
      <c r="F47" s="137">
        <v>14</v>
      </c>
      <c r="G47" s="67">
        <f t="shared" si="0"/>
        <v>14</v>
      </c>
      <c r="H47" s="140" t="s">
        <v>51</v>
      </c>
      <c r="I47" s="143"/>
      <c r="J47" s="143"/>
      <c r="K47" s="143"/>
      <c r="L47" s="111">
        <f t="shared" si="36"/>
        <v>0</v>
      </c>
      <c r="M47" s="143"/>
      <c r="N47" s="143">
        <v>2</v>
      </c>
      <c r="O47" s="143">
        <v>3</v>
      </c>
      <c r="P47" s="111">
        <f t="shared" si="37"/>
        <v>35.714285714285715</v>
      </c>
      <c r="Q47" s="143"/>
      <c r="R47" s="143">
        <v>2</v>
      </c>
      <c r="S47" s="143">
        <v>2</v>
      </c>
      <c r="T47" s="111">
        <f t="shared" ref="T47:T48" si="38">SUM(Q47:S47)*100/G47</f>
        <v>28.571428571428573</v>
      </c>
      <c r="U47" s="143">
        <v>5</v>
      </c>
      <c r="V47" s="143"/>
      <c r="W47" s="143"/>
      <c r="X47" s="111">
        <f t="shared" ref="X47:X48" si="39">SUM(U47:W47)*100/G47</f>
        <v>35.714285714285715</v>
      </c>
      <c r="Y47" s="106">
        <f t="shared" ref="Y47:Y48" si="40">(($I$11*I47)+($J$11*J47)+($K$11*K47)+($M$11*M47)+($N$11*N47)+($O$11*O47)+($Q$11*Q47)+($R$11*R47)+($S$11*S47)+($U$11*U47)+($V$11*V47)+($W$11*W47))/F47</f>
        <v>8</v>
      </c>
      <c r="Z47" s="107">
        <f t="shared" ref="Z47:Z48" si="41">T47+X47</f>
        <v>64.285714285714292</v>
      </c>
      <c r="AA47" s="12"/>
    </row>
    <row r="48" spans="2:27" x14ac:dyDescent="0.25">
      <c r="B48" s="5"/>
      <c r="C48" s="139" t="s">
        <v>130</v>
      </c>
      <c r="D48" s="98" t="s">
        <v>145</v>
      </c>
      <c r="E48" s="137">
        <v>5</v>
      </c>
      <c r="F48" s="137">
        <v>17</v>
      </c>
      <c r="G48" s="67">
        <f t="shared" si="0"/>
        <v>17</v>
      </c>
      <c r="H48" s="140" t="s">
        <v>51</v>
      </c>
      <c r="I48" s="143"/>
      <c r="J48" s="143"/>
      <c r="K48" s="143"/>
      <c r="L48" s="111">
        <f t="shared" si="36"/>
        <v>0</v>
      </c>
      <c r="M48" s="143"/>
      <c r="N48" s="143"/>
      <c r="O48" s="143">
        <v>1</v>
      </c>
      <c r="P48" s="111">
        <f t="shared" si="37"/>
        <v>5.882352941176471</v>
      </c>
      <c r="Q48" s="143">
        <v>2</v>
      </c>
      <c r="R48" s="143">
        <v>2</v>
      </c>
      <c r="S48" s="143">
        <v>5</v>
      </c>
      <c r="T48" s="111">
        <f t="shared" si="38"/>
        <v>52.941176470588232</v>
      </c>
      <c r="U48" s="143">
        <v>3</v>
      </c>
      <c r="V48" s="143">
        <v>4</v>
      </c>
      <c r="W48" s="143"/>
      <c r="X48" s="111">
        <f t="shared" si="39"/>
        <v>41.176470588235297</v>
      </c>
      <c r="Y48" s="106">
        <f t="shared" si="40"/>
        <v>9.117647058823529</v>
      </c>
      <c r="Z48" s="107">
        <f t="shared" si="41"/>
        <v>94.117647058823536</v>
      </c>
      <c r="AA48" s="12"/>
    </row>
    <row r="49" spans="2:26" ht="15.75" customHeight="1" x14ac:dyDescent="0.25">
      <c r="B49" s="5"/>
      <c r="C49" s="24" t="s">
        <v>61</v>
      </c>
      <c r="D49" s="48" t="s">
        <v>19</v>
      </c>
      <c r="E49" s="25">
        <v>5</v>
      </c>
      <c r="F49" s="25">
        <v>14</v>
      </c>
      <c r="G49" s="4">
        <f t="shared" si="0"/>
        <v>14</v>
      </c>
      <c r="H49" s="38" t="s">
        <v>51</v>
      </c>
      <c r="I49" s="8"/>
      <c r="J49" s="8"/>
      <c r="K49" s="8">
        <v>3</v>
      </c>
      <c r="L49" s="55">
        <f t="shared" si="1"/>
        <v>21.428571428571427</v>
      </c>
      <c r="M49" s="8"/>
      <c r="N49" s="8">
        <v>1</v>
      </c>
      <c r="O49" s="8">
        <v>3</v>
      </c>
      <c r="P49" s="55">
        <f t="shared" si="2"/>
        <v>28.571428571428573</v>
      </c>
      <c r="Q49" s="8">
        <v>2</v>
      </c>
      <c r="R49" s="8">
        <v>1</v>
      </c>
      <c r="S49" s="8">
        <v>2</v>
      </c>
      <c r="T49" s="55">
        <f t="shared" si="3"/>
        <v>35.714285714285715</v>
      </c>
      <c r="U49" s="8">
        <v>1</v>
      </c>
      <c r="V49" s="8">
        <v>1</v>
      </c>
      <c r="W49" s="8"/>
      <c r="X49" s="55">
        <f t="shared" si="4"/>
        <v>14.285714285714286</v>
      </c>
      <c r="Y49" s="55">
        <f t="shared" si="9"/>
        <v>6.6428571428571432</v>
      </c>
      <c r="Z49" s="56">
        <f t="shared" si="5"/>
        <v>50</v>
      </c>
    </row>
    <row r="50" spans="2:26" ht="15.75" customHeight="1" x14ac:dyDescent="0.25">
      <c r="B50" s="5"/>
      <c r="C50" s="24" t="s">
        <v>130</v>
      </c>
      <c r="D50" s="48" t="s">
        <v>145</v>
      </c>
      <c r="E50" s="25">
        <v>6</v>
      </c>
      <c r="F50" s="25">
        <v>14</v>
      </c>
      <c r="G50" s="67">
        <f t="shared" si="0"/>
        <v>14</v>
      </c>
      <c r="H50" s="38" t="s">
        <v>51</v>
      </c>
      <c r="I50" s="8"/>
      <c r="J50" s="8"/>
      <c r="K50" s="8"/>
      <c r="L50" s="55">
        <f t="shared" si="1"/>
        <v>0</v>
      </c>
      <c r="M50" s="8"/>
      <c r="N50" s="8"/>
      <c r="O50" s="8">
        <v>2</v>
      </c>
      <c r="P50" s="55">
        <f t="shared" si="2"/>
        <v>14.285714285714286</v>
      </c>
      <c r="Q50" s="8">
        <v>5</v>
      </c>
      <c r="R50" s="8"/>
      <c r="S50" s="8">
        <v>2</v>
      </c>
      <c r="T50" s="55">
        <f t="shared" si="3"/>
        <v>50</v>
      </c>
      <c r="U50" s="8">
        <v>3</v>
      </c>
      <c r="V50" s="8">
        <v>2</v>
      </c>
      <c r="W50" s="8"/>
      <c r="X50" s="55">
        <f t="shared" si="4"/>
        <v>35.714285714285715</v>
      </c>
      <c r="Y50" s="55">
        <f t="shared" si="9"/>
        <v>8.3571428571428577</v>
      </c>
      <c r="Z50" s="56">
        <f t="shared" si="5"/>
        <v>85.714285714285722</v>
      </c>
    </row>
    <row r="51" spans="2:26" ht="15.75" customHeight="1" x14ac:dyDescent="0.25">
      <c r="B51" s="5"/>
      <c r="C51" s="24"/>
      <c r="D51" s="24"/>
      <c r="E51" s="25"/>
      <c r="F51" s="25"/>
      <c r="G51" s="110"/>
      <c r="H51" s="38"/>
      <c r="I51" s="8"/>
      <c r="J51" s="8"/>
      <c r="K51" s="8"/>
      <c r="L51" s="55"/>
      <c r="M51" s="8"/>
      <c r="N51" s="8"/>
      <c r="O51" s="8"/>
      <c r="P51" s="55"/>
      <c r="Q51" s="8"/>
      <c r="R51" s="8"/>
      <c r="S51" s="8"/>
      <c r="T51" s="55"/>
      <c r="U51" s="8"/>
      <c r="V51" s="8"/>
      <c r="W51" s="8"/>
      <c r="X51" s="55"/>
      <c r="Y51" s="108">
        <f>Y50-Y49</f>
        <v>1.7142857142857144</v>
      </c>
      <c r="Z51" s="108">
        <f>Z50-Z49</f>
        <v>35.714285714285722</v>
      </c>
    </row>
    <row r="52" spans="2:26" ht="15.75" customHeight="1" x14ac:dyDescent="0.25">
      <c r="B52" s="5"/>
      <c r="C52" s="128" t="s">
        <v>131</v>
      </c>
      <c r="D52" s="98" t="s">
        <v>101</v>
      </c>
      <c r="E52" s="144">
        <v>5</v>
      </c>
      <c r="F52" s="144">
        <v>15</v>
      </c>
      <c r="G52" s="67">
        <f t="shared" si="0"/>
        <v>15</v>
      </c>
      <c r="H52" s="146" t="s">
        <v>51</v>
      </c>
      <c r="I52" s="135"/>
      <c r="J52" s="135"/>
      <c r="K52" s="135"/>
      <c r="L52" s="106">
        <f t="shared" ref="L52" si="42">SUM(I52:K52)*100/G52</f>
        <v>0</v>
      </c>
      <c r="M52" s="135"/>
      <c r="N52" s="135"/>
      <c r="O52" s="135">
        <v>1</v>
      </c>
      <c r="P52" s="106">
        <f t="shared" ref="P52" si="43">SUM(M52:O52)*100/G52</f>
        <v>6.666666666666667</v>
      </c>
      <c r="Q52" s="135">
        <v>2</v>
      </c>
      <c r="R52" s="135">
        <v>1</v>
      </c>
      <c r="S52" s="135">
        <v>2</v>
      </c>
      <c r="T52" s="106">
        <f t="shared" ref="T52" si="44">SUM(Q52:S52)*100/G52</f>
        <v>33.333333333333336</v>
      </c>
      <c r="U52" s="135">
        <v>7</v>
      </c>
      <c r="V52" s="135">
        <v>2</v>
      </c>
      <c r="W52" s="135"/>
      <c r="X52" s="106">
        <f t="shared" ref="X52" si="45">SUM(U52:W52)*100/G52</f>
        <v>60</v>
      </c>
      <c r="Y52" s="106">
        <f t="shared" ref="Y52" si="46">(($I$11*I52)+($J$11*J52)+($K$11*K52)+($M$11*M52)+($N$11*N52)+($O$11*O52)+($Q$11*Q52)+($R$11*R52)+($S$11*S52)+($U$11*U52)+($V$11*V52)+($W$11*W52))/F52</f>
        <v>9.1999999999999993</v>
      </c>
      <c r="Z52" s="107">
        <f t="shared" ref="Z52" si="47">T52+X52</f>
        <v>93.333333333333343</v>
      </c>
    </row>
    <row r="53" spans="2:26" ht="14.25" customHeight="1" x14ac:dyDescent="0.25">
      <c r="B53" s="5"/>
      <c r="C53" s="7" t="s">
        <v>61</v>
      </c>
      <c r="D53" s="48" t="s">
        <v>19</v>
      </c>
      <c r="E53" s="5">
        <v>6</v>
      </c>
      <c r="F53" s="5">
        <v>14</v>
      </c>
      <c r="G53" s="4">
        <f t="shared" si="0"/>
        <v>14</v>
      </c>
      <c r="H53" s="38" t="s">
        <v>51</v>
      </c>
      <c r="I53" s="8"/>
      <c r="J53" s="8"/>
      <c r="K53" s="8"/>
      <c r="L53" s="55">
        <f t="shared" si="1"/>
        <v>0</v>
      </c>
      <c r="M53" s="8"/>
      <c r="N53" s="8"/>
      <c r="O53" s="8"/>
      <c r="P53" s="55">
        <f t="shared" si="2"/>
        <v>0</v>
      </c>
      <c r="Q53" s="8">
        <v>3</v>
      </c>
      <c r="R53" s="8">
        <v>2</v>
      </c>
      <c r="S53" s="8"/>
      <c r="T53" s="55">
        <f t="shared" si="3"/>
        <v>35.714285714285715</v>
      </c>
      <c r="U53" s="8">
        <v>5</v>
      </c>
      <c r="V53" s="8">
        <v>4</v>
      </c>
      <c r="W53" s="8"/>
      <c r="X53" s="55">
        <f t="shared" si="4"/>
        <v>64.285714285714292</v>
      </c>
      <c r="Y53" s="55">
        <f t="shared" si="9"/>
        <v>9.3571428571428577</v>
      </c>
      <c r="Z53" s="56">
        <f t="shared" si="5"/>
        <v>100</v>
      </c>
    </row>
    <row r="54" spans="2:26" ht="14.25" customHeight="1" x14ac:dyDescent="0.25">
      <c r="B54" s="5"/>
      <c r="C54" s="7" t="s">
        <v>62</v>
      </c>
      <c r="D54" s="48" t="s">
        <v>145</v>
      </c>
      <c r="E54" s="5">
        <v>7</v>
      </c>
      <c r="F54" s="5">
        <v>14</v>
      </c>
      <c r="G54" s="67">
        <f t="shared" si="0"/>
        <v>14</v>
      </c>
      <c r="H54" s="38" t="s">
        <v>51</v>
      </c>
      <c r="I54" s="8"/>
      <c r="J54" s="8"/>
      <c r="K54" s="8"/>
      <c r="L54" s="55">
        <f t="shared" si="1"/>
        <v>0</v>
      </c>
      <c r="M54" s="8"/>
      <c r="N54" s="8"/>
      <c r="O54" s="8"/>
      <c r="P54" s="55">
        <f t="shared" si="2"/>
        <v>0</v>
      </c>
      <c r="Q54" s="8">
        <v>4</v>
      </c>
      <c r="R54" s="8">
        <v>1</v>
      </c>
      <c r="S54" s="8">
        <v>3</v>
      </c>
      <c r="T54" s="55">
        <f t="shared" si="3"/>
        <v>57.142857142857146</v>
      </c>
      <c r="U54" s="8">
        <v>4</v>
      </c>
      <c r="V54" s="8">
        <v>2</v>
      </c>
      <c r="W54" s="8"/>
      <c r="X54" s="55">
        <f t="shared" si="4"/>
        <v>42.857142857142854</v>
      </c>
      <c r="Y54" s="55">
        <f t="shared" si="9"/>
        <v>8.9285714285714288</v>
      </c>
      <c r="Z54" s="56">
        <f t="shared" si="5"/>
        <v>100</v>
      </c>
    </row>
    <row r="55" spans="2:26" ht="14.25" customHeight="1" x14ac:dyDescent="0.25">
      <c r="B55" s="5"/>
      <c r="C55" s="7"/>
      <c r="D55" s="7"/>
      <c r="E55" s="5"/>
      <c r="F55" s="5"/>
      <c r="G55" s="48"/>
      <c r="H55" s="38"/>
      <c r="I55" s="8"/>
      <c r="J55" s="8"/>
      <c r="K55" s="8"/>
      <c r="L55" s="55"/>
      <c r="M55" s="8"/>
      <c r="N55" s="8"/>
      <c r="O55" s="8"/>
      <c r="P55" s="55"/>
      <c r="Q55" s="8"/>
      <c r="R55" s="8"/>
      <c r="S55" s="8"/>
      <c r="T55" s="55"/>
      <c r="U55" s="8"/>
      <c r="V55" s="8"/>
      <c r="W55" s="8"/>
      <c r="X55" s="55"/>
      <c r="Y55" s="108">
        <f>Y54-Y53</f>
        <v>-0.42857142857142883</v>
      </c>
      <c r="Z55" s="108">
        <f>Z54-Z53</f>
        <v>0</v>
      </c>
    </row>
    <row r="56" spans="2:26" ht="14.25" customHeight="1" x14ac:dyDescent="0.25">
      <c r="B56" s="5"/>
      <c r="C56" s="128" t="s">
        <v>131</v>
      </c>
      <c r="D56" s="98" t="s">
        <v>101</v>
      </c>
      <c r="E56" s="100">
        <v>6</v>
      </c>
      <c r="F56" s="100">
        <v>11</v>
      </c>
      <c r="G56" s="67">
        <f t="shared" si="0"/>
        <v>11</v>
      </c>
      <c r="H56" s="140" t="s">
        <v>51</v>
      </c>
      <c r="I56" s="105"/>
      <c r="J56" s="105"/>
      <c r="K56" s="105"/>
      <c r="L56" s="111">
        <f t="shared" ref="L56" si="48">SUM(I56:K56)*100/G56</f>
        <v>0</v>
      </c>
      <c r="M56" s="105"/>
      <c r="N56" s="105">
        <v>1</v>
      </c>
      <c r="O56" s="105">
        <v>2</v>
      </c>
      <c r="P56" s="111">
        <f t="shared" ref="P56" si="49">SUM(M56:O56)*100/G56</f>
        <v>27.272727272727273</v>
      </c>
      <c r="Q56" s="105">
        <v>3</v>
      </c>
      <c r="R56" s="105">
        <v>1</v>
      </c>
      <c r="S56" s="105">
        <v>1</v>
      </c>
      <c r="T56" s="111">
        <f t="shared" ref="T56" si="50">SUM(Q56:S56)*100/G56</f>
        <v>45.454545454545453</v>
      </c>
      <c r="U56" s="105">
        <v>1</v>
      </c>
      <c r="V56" s="105">
        <v>2</v>
      </c>
      <c r="W56" s="105"/>
      <c r="X56" s="111">
        <f t="shared" ref="X56" si="51">SUM(U56:W56)*100/G56</f>
        <v>27.272727272727273</v>
      </c>
      <c r="Y56" s="106">
        <f t="shared" ref="Y56" si="52">(($I$11*I56)+($J$11*J56)+($K$11*K56)+($M$11*M56)+($N$11*N56)+($O$11*O56)+($Q$11*Q56)+($R$11*R56)+($S$11*S56)+($U$11*U56)+($V$11*V56)+($W$11*W56))/F56</f>
        <v>7.9090909090909092</v>
      </c>
      <c r="Z56" s="107">
        <f t="shared" ref="Z56" si="53">T56+X56</f>
        <v>72.72727272727272</v>
      </c>
    </row>
    <row r="57" spans="2:26" ht="15" customHeight="1" x14ac:dyDescent="0.25">
      <c r="B57" s="5"/>
      <c r="C57" s="7" t="s">
        <v>61</v>
      </c>
      <c r="D57" s="48" t="s">
        <v>19</v>
      </c>
      <c r="E57" s="5">
        <v>7</v>
      </c>
      <c r="F57" s="5">
        <v>10</v>
      </c>
      <c r="G57" s="4">
        <f t="shared" si="0"/>
        <v>10</v>
      </c>
      <c r="H57" s="38" t="s">
        <v>51</v>
      </c>
      <c r="I57" s="8"/>
      <c r="J57" s="8">
        <v>5</v>
      </c>
      <c r="K57" s="8">
        <v>1</v>
      </c>
      <c r="L57" s="55">
        <f t="shared" si="1"/>
        <v>60</v>
      </c>
      <c r="M57" s="8"/>
      <c r="N57" s="8"/>
      <c r="O57" s="8"/>
      <c r="P57" s="55">
        <f t="shared" si="2"/>
        <v>0</v>
      </c>
      <c r="Q57" s="8"/>
      <c r="R57" s="8">
        <v>1</v>
      </c>
      <c r="S57" s="8">
        <v>1</v>
      </c>
      <c r="T57" s="55">
        <f t="shared" si="3"/>
        <v>20</v>
      </c>
      <c r="U57" s="8">
        <v>2</v>
      </c>
      <c r="V57" s="8"/>
      <c r="W57" s="8"/>
      <c r="X57" s="55">
        <f t="shared" si="4"/>
        <v>20</v>
      </c>
      <c r="Y57" s="55">
        <f t="shared" si="9"/>
        <v>5</v>
      </c>
      <c r="Z57" s="56">
        <f t="shared" si="5"/>
        <v>40</v>
      </c>
    </row>
    <row r="58" spans="2:26" ht="15" customHeight="1" x14ac:dyDescent="0.25">
      <c r="B58" s="20"/>
      <c r="C58" s="7" t="s">
        <v>61</v>
      </c>
      <c r="D58" s="48" t="s">
        <v>145</v>
      </c>
      <c r="E58" s="5">
        <v>8</v>
      </c>
      <c r="F58" s="5">
        <v>10</v>
      </c>
      <c r="G58" s="67">
        <f t="shared" si="0"/>
        <v>10</v>
      </c>
      <c r="H58" s="38" t="s">
        <v>51</v>
      </c>
      <c r="I58" s="8"/>
      <c r="J58" s="8"/>
      <c r="K58" s="8"/>
      <c r="L58" s="55">
        <f t="shared" si="1"/>
        <v>0</v>
      </c>
      <c r="M58" s="8">
        <v>2</v>
      </c>
      <c r="N58" s="8">
        <v>1</v>
      </c>
      <c r="O58" s="8">
        <v>2</v>
      </c>
      <c r="P58" s="55">
        <f t="shared" si="2"/>
        <v>50</v>
      </c>
      <c r="Q58" s="8"/>
      <c r="R58" s="8"/>
      <c r="S58" s="8">
        <v>1</v>
      </c>
      <c r="T58" s="55">
        <f t="shared" si="3"/>
        <v>10</v>
      </c>
      <c r="U58" s="8">
        <v>2</v>
      </c>
      <c r="V58" s="8">
        <v>2</v>
      </c>
      <c r="W58" s="8"/>
      <c r="X58" s="55">
        <f t="shared" si="4"/>
        <v>40</v>
      </c>
      <c r="Y58" s="55">
        <f t="shared" si="9"/>
        <v>7.6</v>
      </c>
      <c r="Z58" s="56">
        <f t="shared" si="5"/>
        <v>50</v>
      </c>
    </row>
    <row r="59" spans="2:26" ht="15" customHeight="1" x14ac:dyDescent="0.25">
      <c r="B59" s="20"/>
      <c r="C59" s="7"/>
      <c r="D59" s="7"/>
      <c r="E59" s="5"/>
      <c r="F59" s="5"/>
      <c r="G59" s="48"/>
      <c r="H59" s="38"/>
      <c r="I59" s="8"/>
      <c r="J59" s="8"/>
      <c r="K59" s="8"/>
      <c r="L59" s="55"/>
      <c r="M59" s="8"/>
      <c r="N59" s="8"/>
      <c r="O59" s="8"/>
      <c r="P59" s="55"/>
      <c r="Q59" s="8"/>
      <c r="R59" s="8"/>
      <c r="S59" s="8"/>
      <c r="T59" s="55"/>
      <c r="U59" s="8"/>
      <c r="V59" s="8"/>
      <c r="W59" s="8"/>
      <c r="X59" s="55"/>
      <c r="Y59" s="108">
        <f>Y58-Y57</f>
        <v>2.5999999999999996</v>
      </c>
      <c r="Z59" s="108">
        <f>Z58-Z57</f>
        <v>10</v>
      </c>
    </row>
    <row r="60" spans="2:26" ht="15" customHeight="1" x14ac:dyDescent="0.25">
      <c r="B60" s="20"/>
      <c r="C60" s="128" t="s">
        <v>131</v>
      </c>
      <c r="D60" s="98" t="s">
        <v>101</v>
      </c>
      <c r="E60" s="100">
        <v>7</v>
      </c>
      <c r="F60" s="100">
        <v>11</v>
      </c>
      <c r="G60" s="67">
        <f t="shared" si="0"/>
        <v>11</v>
      </c>
      <c r="H60" s="140" t="s">
        <v>51</v>
      </c>
      <c r="I60" s="105"/>
      <c r="J60" s="105"/>
      <c r="K60" s="105"/>
      <c r="L60" s="111">
        <f t="shared" ref="L60" si="54">SUM(I60:K60)*100/G60</f>
        <v>0</v>
      </c>
      <c r="M60" s="105"/>
      <c r="N60" s="105"/>
      <c r="O60" s="105"/>
      <c r="P60" s="111">
        <f t="shared" ref="P60" si="55">SUM(M60:O60)*100/G60</f>
        <v>0</v>
      </c>
      <c r="Q60" s="105"/>
      <c r="R60" s="105">
        <v>3</v>
      </c>
      <c r="S60" s="105">
        <v>1</v>
      </c>
      <c r="T60" s="111">
        <f t="shared" ref="T60" si="56">SUM(Q60:S60)*100/G60</f>
        <v>36.363636363636367</v>
      </c>
      <c r="U60" s="105">
        <v>3</v>
      </c>
      <c r="V60" s="105">
        <v>4</v>
      </c>
      <c r="W60" s="105"/>
      <c r="X60" s="111">
        <f t="shared" ref="X60" si="57">SUM(U60:W60)*100/G60</f>
        <v>63.636363636363633</v>
      </c>
      <c r="Y60" s="106">
        <f t="shared" ref="Y60" si="58">(($I$11*I60)+($J$11*J60)+($K$11*K60)+($M$11*M60)+($N$11*N60)+($O$11*O60)+($Q$11*Q60)+($R$11*R60)+($S$11*S60)+($U$11*U60)+($V$11*V60)+($W$11*W60))/F60</f>
        <v>9.7272727272727266</v>
      </c>
      <c r="Z60" s="107">
        <f t="shared" ref="Z60" si="59">T60+X60</f>
        <v>100</v>
      </c>
    </row>
    <row r="61" spans="2:26" ht="15" customHeight="1" x14ac:dyDescent="0.25">
      <c r="B61" s="20"/>
      <c r="C61" s="7" t="s">
        <v>62</v>
      </c>
      <c r="D61" s="48" t="s">
        <v>19</v>
      </c>
      <c r="E61" s="5">
        <v>8</v>
      </c>
      <c r="F61" s="5">
        <v>12</v>
      </c>
      <c r="G61" s="4">
        <f t="shared" si="0"/>
        <v>12</v>
      </c>
      <c r="H61" s="38" t="s">
        <v>51</v>
      </c>
      <c r="I61" s="8"/>
      <c r="J61" s="8"/>
      <c r="K61" s="8"/>
      <c r="L61" s="55">
        <f t="shared" si="1"/>
        <v>0</v>
      </c>
      <c r="M61" s="8"/>
      <c r="N61" s="8"/>
      <c r="O61" s="8">
        <v>1</v>
      </c>
      <c r="P61" s="55">
        <f t="shared" si="2"/>
        <v>8.3333333333333339</v>
      </c>
      <c r="Q61" s="8"/>
      <c r="R61" s="8">
        <v>3</v>
      </c>
      <c r="S61" s="8">
        <v>7</v>
      </c>
      <c r="T61" s="55">
        <f t="shared" si="3"/>
        <v>83.333333333333329</v>
      </c>
      <c r="U61" s="8"/>
      <c r="V61" s="8">
        <v>1</v>
      </c>
      <c r="W61" s="8"/>
      <c r="X61" s="55">
        <f t="shared" si="4"/>
        <v>8.3333333333333339</v>
      </c>
      <c r="Y61" s="55">
        <f t="shared" si="9"/>
        <v>8.6666666666666661</v>
      </c>
      <c r="Z61" s="56">
        <f t="shared" si="5"/>
        <v>91.666666666666657</v>
      </c>
    </row>
    <row r="62" spans="2:26" ht="15" customHeight="1" x14ac:dyDescent="0.25">
      <c r="B62" s="20"/>
      <c r="C62" s="7" t="s">
        <v>61</v>
      </c>
      <c r="D62" s="48" t="s">
        <v>145</v>
      </c>
      <c r="E62" s="5">
        <v>9</v>
      </c>
      <c r="F62" s="5">
        <v>12</v>
      </c>
      <c r="G62" s="67">
        <f t="shared" si="0"/>
        <v>12</v>
      </c>
      <c r="H62" s="38" t="s">
        <v>51</v>
      </c>
      <c r="I62" s="8"/>
      <c r="J62" s="8"/>
      <c r="K62" s="8"/>
      <c r="L62" s="55">
        <f t="shared" si="1"/>
        <v>0</v>
      </c>
      <c r="M62" s="8"/>
      <c r="N62" s="8">
        <v>1</v>
      </c>
      <c r="O62" s="8"/>
      <c r="P62" s="55">
        <f t="shared" si="2"/>
        <v>8.3333333333333339</v>
      </c>
      <c r="Q62" s="8"/>
      <c r="R62" s="8"/>
      <c r="S62" s="8">
        <v>1</v>
      </c>
      <c r="T62" s="55">
        <f t="shared" si="3"/>
        <v>8.3333333333333339</v>
      </c>
      <c r="U62" s="8">
        <v>5</v>
      </c>
      <c r="V62" s="8">
        <v>3</v>
      </c>
      <c r="W62" s="8">
        <v>2</v>
      </c>
      <c r="X62" s="55">
        <f t="shared" si="4"/>
        <v>83.333333333333329</v>
      </c>
      <c r="Y62" s="55">
        <f t="shared" si="9"/>
        <v>10.083333333333334</v>
      </c>
      <c r="Z62" s="56">
        <f t="shared" si="5"/>
        <v>91.666666666666657</v>
      </c>
    </row>
    <row r="63" spans="2:26" ht="15" customHeight="1" x14ac:dyDescent="0.25">
      <c r="B63" s="20"/>
      <c r="C63" s="7"/>
      <c r="D63" s="7"/>
      <c r="E63" s="5"/>
      <c r="F63" s="5"/>
      <c r="G63" s="48"/>
      <c r="H63" s="38"/>
      <c r="I63" s="8"/>
      <c r="J63" s="8"/>
      <c r="K63" s="8"/>
      <c r="L63" s="55"/>
      <c r="M63" s="8"/>
      <c r="N63" s="8"/>
      <c r="O63" s="8"/>
      <c r="P63" s="55"/>
      <c r="Q63" s="8"/>
      <c r="R63" s="8"/>
      <c r="S63" s="8"/>
      <c r="T63" s="55"/>
      <c r="U63" s="8"/>
      <c r="V63" s="8"/>
      <c r="W63" s="8"/>
      <c r="X63" s="55"/>
      <c r="Y63" s="108">
        <f>Y62-Y61</f>
        <v>1.4166666666666679</v>
      </c>
      <c r="Z63" s="108">
        <f>Z62-Z61</f>
        <v>0</v>
      </c>
    </row>
    <row r="64" spans="2:26" ht="15" customHeight="1" x14ac:dyDescent="0.25">
      <c r="B64" s="20"/>
      <c r="C64" s="149" t="s">
        <v>130</v>
      </c>
      <c r="D64" s="98" t="s">
        <v>101</v>
      </c>
      <c r="E64" s="100">
        <v>8</v>
      </c>
      <c r="F64" s="100">
        <v>11</v>
      </c>
      <c r="G64" s="67">
        <f t="shared" si="0"/>
        <v>11</v>
      </c>
      <c r="H64" s="140" t="s">
        <v>51</v>
      </c>
      <c r="I64" s="105"/>
      <c r="J64" s="105"/>
      <c r="K64" s="105"/>
      <c r="L64" s="111">
        <f t="shared" ref="L64" si="60">SUM(I64:K64)*100/G64</f>
        <v>0</v>
      </c>
      <c r="M64" s="105"/>
      <c r="N64" s="105"/>
      <c r="O64" s="105">
        <v>4</v>
      </c>
      <c r="P64" s="111">
        <f t="shared" ref="P64" si="61">SUM(M64:O64)*100/G64</f>
        <v>36.363636363636367</v>
      </c>
      <c r="Q64" s="105">
        <v>1</v>
      </c>
      <c r="R64" s="105">
        <v>1</v>
      </c>
      <c r="S64" s="105">
        <v>2</v>
      </c>
      <c r="T64" s="111">
        <f t="shared" ref="T64" si="62">SUM(Q64:S64)*100/G64</f>
        <v>36.363636363636367</v>
      </c>
      <c r="U64" s="105">
        <v>1</v>
      </c>
      <c r="V64" s="105"/>
      <c r="W64" s="105">
        <v>2</v>
      </c>
      <c r="X64" s="111">
        <f t="shared" ref="X64" si="63">SUM(U64:W64)*100/G64</f>
        <v>27.272727272727273</v>
      </c>
      <c r="Y64" s="106">
        <f t="shared" ref="Y64" si="64">(($I$11*I64)+($J$11*J64)+($K$11*K64)+($M$11*M64)+($N$11*N64)+($O$11*O64)+($Q$11*Q64)+($R$11*R64)+($S$11*S64)+($U$11*U64)+($V$11*V64)+($W$11*W64))/F64</f>
        <v>8.2727272727272734</v>
      </c>
      <c r="Z64" s="107">
        <f t="shared" ref="Z64" si="65">T64+X64</f>
        <v>63.63636363636364</v>
      </c>
    </row>
    <row r="65" spans="2:26" ht="16.5" customHeight="1" x14ac:dyDescent="0.25">
      <c r="B65" s="5"/>
      <c r="C65" s="7" t="s">
        <v>62</v>
      </c>
      <c r="D65" s="48" t="s">
        <v>19</v>
      </c>
      <c r="E65" s="5">
        <v>9</v>
      </c>
      <c r="F65" s="5">
        <v>11</v>
      </c>
      <c r="G65" s="4">
        <f t="shared" si="0"/>
        <v>11</v>
      </c>
      <c r="H65" s="38" t="s">
        <v>51</v>
      </c>
      <c r="I65" s="8"/>
      <c r="J65" s="8"/>
      <c r="K65" s="8"/>
      <c r="L65" s="55">
        <f t="shared" si="1"/>
        <v>0</v>
      </c>
      <c r="M65" s="8"/>
      <c r="N65" s="8"/>
      <c r="O65" s="8"/>
      <c r="P65" s="55">
        <f t="shared" si="2"/>
        <v>0</v>
      </c>
      <c r="Q65" s="8">
        <v>1</v>
      </c>
      <c r="R65" s="8">
        <v>3</v>
      </c>
      <c r="S65" s="8">
        <v>3</v>
      </c>
      <c r="T65" s="55">
        <f t="shared" si="3"/>
        <v>63.636363636363633</v>
      </c>
      <c r="U65" s="8">
        <v>1</v>
      </c>
      <c r="V65" s="8">
        <v>1</v>
      </c>
      <c r="W65" s="8">
        <v>2</v>
      </c>
      <c r="X65" s="55">
        <f t="shared" si="4"/>
        <v>36.363636363636367</v>
      </c>
      <c r="Y65" s="55">
        <f t="shared" si="9"/>
        <v>9.3636363636363633</v>
      </c>
      <c r="Z65" s="56">
        <f t="shared" si="5"/>
        <v>100</v>
      </c>
    </row>
    <row r="66" spans="2:26" ht="16.5" customHeight="1" x14ac:dyDescent="0.25">
      <c r="B66" s="5"/>
      <c r="C66" s="7" t="s">
        <v>61</v>
      </c>
      <c r="D66" s="48" t="s">
        <v>145</v>
      </c>
      <c r="E66" s="5">
        <v>10</v>
      </c>
      <c r="F66" s="5">
        <v>10</v>
      </c>
      <c r="G66" s="67">
        <f t="shared" si="0"/>
        <v>10</v>
      </c>
      <c r="H66" s="38" t="s">
        <v>51</v>
      </c>
      <c r="I66" s="8"/>
      <c r="J66" s="8">
        <v>1</v>
      </c>
      <c r="K66" s="8"/>
      <c r="L66" s="55">
        <f t="shared" si="1"/>
        <v>10</v>
      </c>
      <c r="M66" s="8"/>
      <c r="N66" s="8"/>
      <c r="O66" s="8"/>
      <c r="P66" s="55">
        <f t="shared" si="2"/>
        <v>0</v>
      </c>
      <c r="Q66" s="8"/>
      <c r="R66" s="8"/>
      <c r="S66" s="8">
        <v>3</v>
      </c>
      <c r="T66" s="55">
        <f t="shared" si="3"/>
        <v>30</v>
      </c>
      <c r="U66" s="8">
        <v>3</v>
      </c>
      <c r="V66" s="8">
        <v>1</v>
      </c>
      <c r="W66" s="8">
        <v>2</v>
      </c>
      <c r="X66" s="55">
        <f t="shared" si="4"/>
        <v>60</v>
      </c>
      <c r="Y66" s="55">
        <f t="shared" si="9"/>
        <v>9.4</v>
      </c>
      <c r="Z66" s="56">
        <f t="shared" si="5"/>
        <v>90</v>
      </c>
    </row>
    <row r="67" spans="2:26" ht="16.5" customHeight="1" x14ac:dyDescent="0.25">
      <c r="B67" s="5"/>
      <c r="C67" s="7"/>
      <c r="D67" s="7"/>
      <c r="E67" s="5"/>
      <c r="F67" s="5"/>
      <c r="G67" s="48"/>
      <c r="H67" s="38"/>
      <c r="I67" s="8"/>
      <c r="J67" s="8"/>
      <c r="K67" s="8"/>
      <c r="L67" s="55"/>
      <c r="M67" s="8"/>
      <c r="N67" s="8"/>
      <c r="O67" s="8"/>
      <c r="P67" s="55"/>
      <c r="Q67" s="8"/>
      <c r="R67" s="8"/>
      <c r="S67" s="8"/>
      <c r="T67" s="55"/>
      <c r="U67" s="8"/>
      <c r="V67" s="8"/>
      <c r="W67" s="8"/>
      <c r="X67" s="55"/>
      <c r="Y67" s="108">
        <f>Y66-Y65</f>
        <v>3.6363636363637042E-2</v>
      </c>
      <c r="Z67" s="108">
        <f>Z66-Z65</f>
        <v>-10</v>
      </c>
    </row>
    <row r="68" spans="2:26" ht="16.5" customHeight="1" x14ac:dyDescent="0.25">
      <c r="B68" s="5"/>
      <c r="C68" s="149" t="s">
        <v>130</v>
      </c>
      <c r="D68" s="98" t="s">
        <v>101</v>
      </c>
      <c r="E68" s="100">
        <v>9</v>
      </c>
      <c r="F68" s="100">
        <v>13</v>
      </c>
      <c r="G68" s="67">
        <f t="shared" si="0"/>
        <v>13</v>
      </c>
      <c r="H68" s="146" t="s">
        <v>51</v>
      </c>
      <c r="I68" s="135"/>
      <c r="J68" s="135">
        <v>2</v>
      </c>
      <c r="K68" s="135"/>
      <c r="L68" s="106">
        <f t="shared" ref="L68" si="66">SUM(I68:K68)*100/G68</f>
        <v>15.384615384615385</v>
      </c>
      <c r="M68" s="135"/>
      <c r="N68" s="135">
        <v>1</v>
      </c>
      <c r="O68" s="135">
        <v>4</v>
      </c>
      <c r="P68" s="106">
        <f t="shared" ref="P68" si="67">SUM(M68:O68)*100/G68</f>
        <v>38.46153846153846</v>
      </c>
      <c r="Q68" s="135">
        <v>2</v>
      </c>
      <c r="R68" s="135"/>
      <c r="S68" s="135">
        <v>2</v>
      </c>
      <c r="T68" s="106">
        <f t="shared" ref="T68" si="68">SUM(Q68:S68)*100/G68</f>
        <v>30.76923076923077</v>
      </c>
      <c r="U68" s="135">
        <v>2</v>
      </c>
      <c r="V68" s="135"/>
      <c r="W68" s="135"/>
      <c r="X68" s="106">
        <f t="shared" ref="X68" si="69">SUM(U68:W68)*100/G68</f>
        <v>15.384615384615385</v>
      </c>
      <c r="Y68" s="106">
        <f t="shared" ref="Y68" si="70">(($I$11*I68)+($J$11*J68)+($K$11*K68)+($M$11*M68)+($N$11*N68)+($O$11*O68)+($Q$11*Q68)+($R$11*R68)+($S$11*S68)+($U$11*U68)+($V$11*V68)+($W$11*W68))/F68</f>
        <v>6.5384615384615383</v>
      </c>
      <c r="Z68" s="107">
        <f t="shared" ref="Z68" si="71">T68+X68</f>
        <v>46.153846153846153</v>
      </c>
    </row>
    <row r="69" spans="2:26" ht="15" customHeight="1" x14ac:dyDescent="0.25">
      <c r="B69" s="5"/>
      <c r="C69" s="7" t="s">
        <v>62</v>
      </c>
      <c r="D69" s="48" t="s">
        <v>19</v>
      </c>
      <c r="E69" s="5">
        <v>10</v>
      </c>
      <c r="F69" s="5">
        <v>8</v>
      </c>
      <c r="G69" s="4">
        <f t="shared" si="0"/>
        <v>8</v>
      </c>
      <c r="H69" s="38" t="s">
        <v>51</v>
      </c>
      <c r="I69" s="8"/>
      <c r="J69" s="8">
        <v>1</v>
      </c>
      <c r="K69" s="8"/>
      <c r="L69" s="55">
        <f t="shared" si="1"/>
        <v>12.5</v>
      </c>
      <c r="M69" s="8"/>
      <c r="N69" s="8"/>
      <c r="O69" s="8">
        <v>2</v>
      </c>
      <c r="P69" s="55">
        <f t="shared" si="2"/>
        <v>25</v>
      </c>
      <c r="Q69" s="8">
        <v>1</v>
      </c>
      <c r="R69" s="8">
        <v>1</v>
      </c>
      <c r="S69" s="8"/>
      <c r="T69" s="55">
        <f t="shared" si="3"/>
        <v>25</v>
      </c>
      <c r="U69" s="8">
        <v>1</v>
      </c>
      <c r="V69" s="8">
        <v>2</v>
      </c>
      <c r="W69" s="8"/>
      <c r="X69" s="55">
        <f t="shared" si="4"/>
        <v>37.5</v>
      </c>
      <c r="Y69" s="55">
        <f t="shared" si="9"/>
        <v>7.625</v>
      </c>
      <c r="Z69" s="56">
        <f t="shared" si="5"/>
        <v>62.5</v>
      </c>
    </row>
    <row r="70" spans="2:26" ht="15" customHeight="1" x14ac:dyDescent="0.25">
      <c r="B70" s="5"/>
      <c r="C70" s="7" t="s">
        <v>61</v>
      </c>
      <c r="D70" s="48" t="s">
        <v>145</v>
      </c>
      <c r="E70" s="5">
        <v>11</v>
      </c>
      <c r="F70" s="5">
        <v>7</v>
      </c>
      <c r="G70" s="67">
        <f t="shared" si="0"/>
        <v>7</v>
      </c>
      <c r="H70" s="38" t="s">
        <v>51</v>
      </c>
      <c r="I70" s="8"/>
      <c r="J70" s="8"/>
      <c r="K70" s="8">
        <v>1</v>
      </c>
      <c r="L70" s="55">
        <f t="shared" si="1"/>
        <v>14.285714285714286</v>
      </c>
      <c r="M70" s="8"/>
      <c r="N70" s="8"/>
      <c r="O70" s="8">
        <v>3</v>
      </c>
      <c r="P70" s="55">
        <f t="shared" si="2"/>
        <v>42.857142857142854</v>
      </c>
      <c r="Q70" s="8"/>
      <c r="R70" s="8">
        <v>1</v>
      </c>
      <c r="S70" s="8"/>
      <c r="T70" s="55">
        <f t="shared" si="3"/>
        <v>14.285714285714286</v>
      </c>
      <c r="U70" s="8"/>
      <c r="V70" s="8">
        <v>2</v>
      </c>
      <c r="W70" s="8"/>
      <c r="X70" s="55">
        <f t="shared" si="4"/>
        <v>28.571428571428573</v>
      </c>
      <c r="Y70" s="55">
        <f t="shared" si="9"/>
        <v>7.2857142857142856</v>
      </c>
      <c r="Z70" s="56">
        <f t="shared" si="5"/>
        <v>42.857142857142861</v>
      </c>
    </row>
    <row r="71" spans="2:26" ht="15" customHeight="1" x14ac:dyDescent="0.25">
      <c r="B71" s="5"/>
      <c r="C71" s="7"/>
      <c r="D71" s="7"/>
      <c r="E71" s="5"/>
      <c r="F71" s="5"/>
      <c r="G71" s="48"/>
      <c r="H71" s="38"/>
      <c r="I71" s="8"/>
      <c r="J71" s="8"/>
      <c r="K71" s="8"/>
      <c r="L71" s="55"/>
      <c r="M71" s="8"/>
      <c r="N71" s="8"/>
      <c r="O71" s="8"/>
      <c r="P71" s="55"/>
      <c r="Q71" s="8"/>
      <c r="R71" s="8"/>
      <c r="S71" s="8"/>
      <c r="T71" s="55"/>
      <c r="U71" s="8"/>
      <c r="V71" s="8"/>
      <c r="W71" s="8"/>
      <c r="X71" s="55"/>
      <c r="Y71" s="108">
        <f>Y70-Y69</f>
        <v>-0.33928571428571441</v>
      </c>
      <c r="Z71" s="108">
        <f>Z70-Z69</f>
        <v>-19.642857142857139</v>
      </c>
    </row>
    <row r="72" spans="2:26" ht="15" customHeight="1" x14ac:dyDescent="0.25">
      <c r="B72" s="5"/>
      <c r="C72" s="149" t="s">
        <v>130</v>
      </c>
      <c r="D72" s="98" t="s">
        <v>101</v>
      </c>
      <c r="E72" s="100">
        <v>10</v>
      </c>
      <c r="F72" s="100">
        <v>14</v>
      </c>
      <c r="G72" s="67">
        <f t="shared" si="0"/>
        <v>14</v>
      </c>
      <c r="H72" s="146" t="s">
        <v>51</v>
      </c>
      <c r="I72" s="135"/>
      <c r="J72" s="135"/>
      <c r="K72" s="135"/>
      <c r="L72" s="106">
        <f t="shared" ref="L72" si="72">SUM(I72:K72)*100/G72</f>
        <v>0</v>
      </c>
      <c r="M72" s="135"/>
      <c r="N72" s="135"/>
      <c r="O72" s="135"/>
      <c r="P72" s="106">
        <f t="shared" ref="P72" si="73">SUM(M72:O72)*100/G72</f>
        <v>0</v>
      </c>
      <c r="Q72" s="135">
        <v>5</v>
      </c>
      <c r="R72" s="135">
        <v>6</v>
      </c>
      <c r="S72" s="135">
        <v>1</v>
      </c>
      <c r="T72" s="106">
        <f t="shared" ref="T72" si="74">SUM(Q72:S72)*100/G72</f>
        <v>85.714285714285708</v>
      </c>
      <c r="U72" s="135">
        <v>1</v>
      </c>
      <c r="V72" s="135">
        <v>1</v>
      </c>
      <c r="W72" s="135"/>
      <c r="X72" s="106">
        <f t="shared" ref="X72" si="75">SUM(U72:W72)*100/G72</f>
        <v>14.285714285714286</v>
      </c>
      <c r="Y72" s="106">
        <f t="shared" ref="Y72" si="76">(($I$11*I72)+($J$11*J72)+($K$11*K72)+($M$11*M72)+($N$11*N72)+($O$11*O72)+($Q$11*Q72)+($R$11*R72)+($S$11*S72)+($U$11*U72)+($V$11*V72)+($W$11*W72))/F72</f>
        <v>8.0714285714285712</v>
      </c>
      <c r="Z72" s="107">
        <f t="shared" ref="Z72" si="77">T72+X72</f>
        <v>100</v>
      </c>
    </row>
    <row r="73" spans="2:26" ht="15" customHeight="1" x14ac:dyDescent="0.25">
      <c r="B73" s="5"/>
      <c r="C73" s="7" t="s">
        <v>62</v>
      </c>
      <c r="D73" s="48" t="s">
        <v>19</v>
      </c>
      <c r="E73" s="5">
        <v>11</v>
      </c>
      <c r="F73" s="5">
        <v>12</v>
      </c>
      <c r="G73" s="4">
        <f t="shared" si="0"/>
        <v>12</v>
      </c>
      <c r="H73" s="38" t="s">
        <v>51</v>
      </c>
      <c r="I73" s="8"/>
      <c r="J73" s="8"/>
      <c r="K73" s="8"/>
      <c r="L73" s="55">
        <f t="shared" si="1"/>
        <v>0</v>
      </c>
      <c r="M73" s="8"/>
      <c r="N73" s="8"/>
      <c r="O73" s="8"/>
      <c r="P73" s="55">
        <f t="shared" si="2"/>
        <v>0</v>
      </c>
      <c r="Q73" s="8"/>
      <c r="R73" s="8"/>
      <c r="S73" s="8">
        <v>1</v>
      </c>
      <c r="T73" s="55">
        <f t="shared" si="3"/>
        <v>8.3333333333333339</v>
      </c>
      <c r="U73" s="8">
        <v>5</v>
      </c>
      <c r="V73" s="8">
        <v>5</v>
      </c>
      <c r="W73" s="8">
        <v>1</v>
      </c>
      <c r="X73" s="55">
        <f t="shared" si="4"/>
        <v>91.666666666666671</v>
      </c>
      <c r="Y73" s="55">
        <f t="shared" si="9"/>
        <v>10.5</v>
      </c>
      <c r="Z73" s="56">
        <f t="shared" si="5"/>
        <v>100</v>
      </c>
    </row>
    <row r="74" spans="2:26" x14ac:dyDescent="0.25">
      <c r="B74" s="73"/>
      <c r="C74" s="47"/>
      <c r="D74" s="73"/>
      <c r="E74" s="73"/>
      <c r="F74" s="73"/>
      <c r="G74" s="73"/>
      <c r="H74" s="73"/>
      <c r="I74" s="73"/>
      <c r="J74" s="73"/>
      <c r="K74" s="73"/>
      <c r="L74" s="148"/>
      <c r="M74" s="73"/>
      <c r="N74" s="73"/>
      <c r="O74" s="73"/>
      <c r="P74" s="148"/>
      <c r="Q74" s="73"/>
      <c r="R74" s="73"/>
      <c r="S74" s="73"/>
      <c r="T74" s="148"/>
      <c r="U74" s="73"/>
      <c r="V74" s="73"/>
      <c r="W74" s="73"/>
      <c r="X74" s="148"/>
      <c r="Y74" s="108">
        <f>Y73-Y72</f>
        <v>2.4285714285714288</v>
      </c>
      <c r="Z74" s="108">
        <f>Z73-Z72</f>
        <v>0</v>
      </c>
    </row>
    <row r="75" spans="2:26" x14ac:dyDescent="0.25">
      <c r="B75" s="73"/>
      <c r="C75" s="149" t="s">
        <v>130</v>
      </c>
      <c r="D75" s="98" t="s">
        <v>101</v>
      </c>
      <c r="E75" s="100">
        <v>11</v>
      </c>
      <c r="F75" s="100">
        <v>13</v>
      </c>
      <c r="G75" s="197">
        <f>I75+J75+K75+M75+N75+O75+Q75+R75+S75+U75+V75+W75</f>
        <v>13</v>
      </c>
      <c r="H75" s="146" t="s">
        <v>51</v>
      </c>
      <c r="I75" s="135"/>
      <c r="J75" s="135"/>
      <c r="K75" s="135"/>
      <c r="L75" s="106">
        <f t="shared" ref="L75" si="78">SUM(I75:K75)*100/G75</f>
        <v>0</v>
      </c>
      <c r="M75" s="135"/>
      <c r="N75" s="135"/>
      <c r="O75" s="135">
        <v>1</v>
      </c>
      <c r="P75" s="106">
        <f t="shared" ref="P75" si="79">SUM(M75:O75)*100/G75</f>
        <v>7.6923076923076925</v>
      </c>
      <c r="Q75" s="135">
        <v>1</v>
      </c>
      <c r="R75" s="135">
        <v>3</v>
      </c>
      <c r="S75" s="135">
        <v>2</v>
      </c>
      <c r="T75" s="106">
        <f t="shared" ref="T75" si="80">SUM(Q75:S75)*100/G75</f>
        <v>46.153846153846153</v>
      </c>
      <c r="U75" s="135">
        <v>3</v>
      </c>
      <c r="V75" s="135">
        <v>3</v>
      </c>
      <c r="W75" s="135"/>
      <c r="X75" s="106">
        <f t="shared" ref="X75" si="81">SUM(U75:W75)*100/G75</f>
        <v>46.153846153846153</v>
      </c>
      <c r="Y75" s="106">
        <f t="shared" ref="Y75" si="82">(($I$11*I75)+($J$11*J75)+($K$11*K75)+($M$11*M75)+($N$11*N75)+($O$11*O75)+($Q$11*Q75)+($R$11*R75)+($S$11*S75)+($U$11*U75)+($V$11*V75)+($W$11*W75))/F75</f>
        <v>9.0769230769230766</v>
      </c>
      <c r="Z75" s="107">
        <f t="shared" ref="Z75" si="83">T75+X75</f>
        <v>92.307692307692307</v>
      </c>
    </row>
    <row r="76" spans="2:26" x14ac:dyDescent="0.25">
      <c r="B76" s="73"/>
      <c r="C76" s="73"/>
      <c r="D76" s="73"/>
      <c r="E76" s="73"/>
      <c r="F76" s="73"/>
      <c r="G76" s="110"/>
      <c r="H76" s="73"/>
      <c r="I76" s="73"/>
      <c r="J76" s="73"/>
      <c r="K76" s="73"/>
      <c r="L76" s="55"/>
      <c r="M76" s="73"/>
      <c r="N76" s="73"/>
      <c r="O76" s="73"/>
      <c r="P76" s="55"/>
      <c r="Q76" s="73"/>
      <c r="R76" s="73"/>
      <c r="S76" s="73"/>
      <c r="T76" s="55"/>
      <c r="U76" s="73"/>
      <c r="V76" s="73"/>
      <c r="W76" s="73"/>
      <c r="X76" s="55"/>
      <c r="Y76" s="74"/>
      <c r="Z76" s="74"/>
    </row>
    <row r="77" spans="2:26" x14ac:dyDescent="0.25">
      <c r="B77" s="73"/>
      <c r="C77" s="73"/>
      <c r="D77" s="98" t="s">
        <v>101</v>
      </c>
      <c r="E77" s="73"/>
      <c r="F77" s="73"/>
      <c r="G77" s="110"/>
      <c r="H77" s="146" t="s">
        <v>51</v>
      </c>
      <c r="I77" s="73"/>
      <c r="J77" s="73"/>
      <c r="K77" s="73"/>
      <c r="L77" s="55"/>
      <c r="M77" s="73"/>
      <c r="N77" s="73"/>
      <c r="O77" s="73"/>
      <c r="P77" s="55"/>
      <c r="Q77" s="73"/>
      <c r="R77" s="73"/>
      <c r="S77" s="73"/>
      <c r="T77" s="55"/>
      <c r="U77" s="73"/>
      <c r="V77" s="73"/>
      <c r="W77" s="73"/>
      <c r="X77" s="55"/>
      <c r="Y77" s="150">
        <f>AVERAGE(Y75,Y72,Y68,Y64,Y60,Y56,Y52,Y47,Y46,Y45)</f>
        <v>8.651812631812632</v>
      </c>
      <c r="Z77" s="150">
        <f>AVERAGE(Z75,Z72,Z68,Z64,Z60,Z56,Z52,Z47,Z46,Z45)</f>
        <v>83.244422244422253</v>
      </c>
    </row>
    <row r="78" spans="2:26" x14ac:dyDescent="0.25">
      <c r="B78" s="73"/>
      <c r="C78" s="73"/>
      <c r="D78" s="48" t="s">
        <v>19</v>
      </c>
      <c r="E78" s="73"/>
      <c r="F78" s="73"/>
      <c r="G78" s="110"/>
      <c r="H78" s="38" t="s">
        <v>51</v>
      </c>
      <c r="I78" s="73"/>
      <c r="J78" s="73"/>
      <c r="K78" s="73"/>
      <c r="L78" s="55"/>
      <c r="M78" s="73"/>
      <c r="N78" s="73"/>
      <c r="O78" s="73"/>
      <c r="P78" s="55"/>
      <c r="Q78" s="73"/>
      <c r="R78" s="73"/>
      <c r="S78" s="73"/>
      <c r="T78" s="55"/>
      <c r="U78" s="73"/>
      <c r="V78" s="73"/>
      <c r="W78" s="73"/>
      <c r="X78" s="55"/>
      <c r="Y78" s="74">
        <f>AVERAGE(Y73,Y69,Y65,Y61,Y57,Y53,Y49)</f>
        <v>8.1650432900432914</v>
      </c>
      <c r="Z78" s="74">
        <f>AVERAGE(Z73,Z69,Z65,Z61,Z57,Z53,Z49)</f>
        <v>77.738095238095227</v>
      </c>
    </row>
    <row r="79" spans="2:26" x14ac:dyDescent="0.25">
      <c r="B79" s="73"/>
      <c r="C79" s="73"/>
      <c r="D79" s="48" t="s">
        <v>145</v>
      </c>
      <c r="E79" s="73"/>
      <c r="F79" s="73"/>
      <c r="G79" s="110"/>
      <c r="H79" s="38" t="s">
        <v>51</v>
      </c>
      <c r="I79" s="73"/>
      <c r="J79" s="73"/>
      <c r="K79" s="73"/>
      <c r="L79" s="55"/>
      <c r="M79" s="73"/>
      <c r="N79" s="73"/>
      <c r="O79" s="73"/>
      <c r="P79" s="55"/>
      <c r="Q79" s="73"/>
      <c r="R79" s="73"/>
      <c r="S79" s="73"/>
      <c r="T79" s="55"/>
      <c r="U79" s="73"/>
      <c r="V79" s="73"/>
      <c r="W79" s="73"/>
      <c r="X79" s="55"/>
      <c r="Y79" s="74">
        <f>AVERAGE(Y70,Y66,Y62,Y58,Y54,Y50,Y48)</f>
        <v>8.681772709083635</v>
      </c>
      <c r="Z79" s="74">
        <f>AVERAGE(Z70,Z66,Z62,Z58,Z54,Z50,Z48)</f>
        <v>79.193677470988405</v>
      </c>
    </row>
    <row r="80" spans="2:26" x14ac:dyDescent="0.25">
      <c r="B80" s="73"/>
      <c r="C80" s="73"/>
      <c r="D80" s="73"/>
      <c r="E80" s="73"/>
      <c r="F80" s="73"/>
      <c r="G80" s="110"/>
      <c r="H80" s="73"/>
      <c r="I80" s="73"/>
      <c r="J80" s="73"/>
      <c r="K80" s="73"/>
      <c r="L80" s="55"/>
      <c r="M80" s="73"/>
      <c r="N80" s="73"/>
      <c r="O80" s="73"/>
      <c r="P80" s="55"/>
      <c r="Q80" s="73"/>
      <c r="R80" s="73"/>
      <c r="S80" s="73"/>
      <c r="T80" s="55"/>
      <c r="U80" s="73"/>
      <c r="V80" s="73"/>
      <c r="W80" s="73"/>
      <c r="X80" s="55"/>
      <c r="Y80" s="108">
        <f>Y79-Y78</f>
        <v>0.51672941904034353</v>
      </c>
      <c r="Z80" s="108">
        <f>Z79-Z78</f>
        <v>1.4555822328931782</v>
      </c>
    </row>
    <row r="81" spans="2:26" ht="45" x14ac:dyDescent="0.25">
      <c r="B81" s="73"/>
      <c r="C81" s="128" t="s">
        <v>129</v>
      </c>
      <c r="D81" s="98" t="s">
        <v>101</v>
      </c>
      <c r="E81" s="73"/>
      <c r="F81" s="73"/>
      <c r="G81" s="73"/>
      <c r="H81" s="73"/>
      <c r="I81" s="73"/>
      <c r="J81" s="73"/>
      <c r="K81" s="73"/>
      <c r="L81" s="55"/>
      <c r="M81" s="73"/>
      <c r="N81" s="73"/>
      <c r="O81" s="73"/>
      <c r="P81" s="55"/>
      <c r="Q81" s="73"/>
      <c r="R81" s="73"/>
      <c r="S81" s="73"/>
      <c r="T81" s="55"/>
      <c r="U81" s="73"/>
      <c r="V81" s="73"/>
      <c r="W81" s="73"/>
      <c r="X81" s="55"/>
      <c r="Y81" s="129">
        <f t="shared" ref="Y81:Z83" si="84">AVERAGE(Y77,Y41)</f>
        <v>8.1537784437784424</v>
      </c>
      <c r="Z81" s="129">
        <f t="shared" si="84"/>
        <v>77.66854573997432</v>
      </c>
    </row>
    <row r="82" spans="2:26" ht="45" x14ac:dyDescent="0.25">
      <c r="B82" s="73"/>
      <c r="C82" s="24" t="s">
        <v>129</v>
      </c>
      <c r="D82" s="48" t="s">
        <v>19</v>
      </c>
      <c r="E82" s="73"/>
      <c r="F82" s="73"/>
      <c r="G82" s="73"/>
      <c r="H82" s="73"/>
      <c r="I82" s="73"/>
      <c r="J82" s="73"/>
      <c r="K82" s="73"/>
      <c r="L82" s="55"/>
      <c r="M82" s="73"/>
      <c r="N82" s="73"/>
      <c r="O82" s="73"/>
      <c r="P82" s="55"/>
      <c r="Q82" s="73"/>
      <c r="R82" s="73"/>
      <c r="S82" s="73"/>
      <c r="T82" s="55"/>
      <c r="U82" s="73"/>
      <c r="V82" s="73"/>
      <c r="W82" s="73"/>
      <c r="X82" s="55"/>
      <c r="Y82" s="151">
        <f t="shared" si="84"/>
        <v>7.7317408781694503</v>
      </c>
      <c r="Z82" s="151">
        <f t="shared" si="84"/>
        <v>73.848175633889923</v>
      </c>
    </row>
    <row r="83" spans="2:26" ht="45" x14ac:dyDescent="0.25">
      <c r="B83" s="73"/>
      <c r="C83" s="24" t="s">
        <v>129</v>
      </c>
      <c r="D83" s="48" t="s">
        <v>145</v>
      </c>
      <c r="E83" s="73"/>
      <c r="F83" s="73"/>
      <c r="G83" s="73"/>
      <c r="H83" s="73"/>
      <c r="I83" s="73"/>
      <c r="J83" s="73"/>
      <c r="K83" s="73"/>
      <c r="L83" s="55"/>
      <c r="M83" s="73"/>
      <c r="N83" s="73"/>
      <c r="O83" s="73"/>
      <c r="P83" s="55"/>
      <c r="Q83" s="73"/>
      <c r="R83" s="73"/>
      <c r="S83" s="73"/>
      <c r="T83" s="55"/>
      <c r="U83" s="73"/>
      <c r="V83" s="73"/>
      <c r="W83" s="73"/>
      <c r="X83" s="55"/>
      <c r="Y83" s="151">
        <f t="shared" si="84"/>
        <v>8.204721888755504</v>
      </c>
      <c r="Z83" s="151">
        <f t="shared" si="84"/>
        <v>78.054221688675483</v>
      </c>
    </row>
    <row r="84" spans="2:26" x14ac:dyDescent="0.25"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55"/>
      <c r="M84" s="73"/>
      <c r="N84" s="73"/>
      <c r="O84" s="73"/>
      <c r="P84" s="55"/>
      <c r="Q84" s="73"/>
      <c r="R84" s="73"/>
      <c r="S84" s="73"/>
      <c r="T84" s="55"/>
      <c r="U84" s="73"/>
      <c r="V84" s="73"/>
      <c r="W84" s="73"/>
      <c r="X84" s="55"/>
      <c r="Y84" s="108">
        <f>Y83-Y82</f>
        <v>0.47298101058605369</v>
      </c>
      <c r="Z84" s="108">
        <f>Z83-Z82</f>
        <v>4.2060460547855598</v>
      </c>
    </row>
  </sheetData>
  <mergeCells count="27">
    <mergeCell ref="B8:B11"/>
    <mergeCell ref="C8:C11"/>
    <mergeCell ref="E8:E11"/>
    <mergeCell ref="F8:F11"/>
    <mergeCell ref="D8:D11"/>
    <mergeCell ref="B7:Z7"/>
    <mergeCell ref="G8:G11"/>
    <mergeCell ref="H8:H11"/>
    <mergeCell ref="I8:X8"/>
    <mergeCell ref="Y8:Z8"/>
    <mergeCell ref="Z10:Z11"/>
    <mergeCell ref="I9:L9"/>
    <mergeCell ref="M9:P9"/>
    <mergeCell ref="Q9:T9"/>
    <mergeCell ref="U9:X9"/>
    <mergeCell ref="Y9:Z9"/>
    <mergeCell ref="I10:K10"/>
    <mergeCell ref="M10:O10"/>
    <mergeCell ref="Q10:S10"/>
    <mergeCell ref="U10:W10"/>
    <mergeCell ref="Y10:Y11"/>
    <mergeCell ref="B6:Z6"/>
    <mergeCell ref="Y1:Z1"/>
    <mergeCell ref="B2:Z2"/>
    <mergeCell ref="B3:Z3"/>
    <mergeCell ref="B4:Z4"/>
    <mergeCell ref="B5:Z5"/>
  </mergeCells>
  <pageMargins left="0.25" right="0.25" top="0.75" bottom="0.75" header="0.3" footer="0.3"/>
  <pageSetup paperSize="9" fitToWidth="0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80"/>
  <sheetViews>
    <sheetView topLeftCell="A67" zoomScaleNormal="100" workbookViewId="0">
      <selection activeCell="AB18" sqref="AB18"/>
    </sheetView>
  </sheetViews>
  <sheetFormatPr defaultRowHeight="15" x14ac:dyDescent="0.25"/>
  <cols>
    <col min="1" max="1" width="4.28515625" customWidth="1"/>
    <col min="2" max="2" width="6.42578125" customWidth="1"/>
    <col min="3" max="3" width="15.5703125" customWidth="1"/>
    <col min="4" max="4" width="12.140625" customWidth="1"/>
    <col min="5" max="5" width="6.42578125" customWidth="1"/>
    <col min="6" max="6" width="7.28515625" customWidth="1"/>
    <col min="7" max="7" width="7.140625" customWidth="1"/>
    <col min="8" max="8" width="10.7109375" customWidth="1"/>
    <col min="9" max="9" width="4.140625" customWidth="1"/>
    <col min="10" max="10" width="3.42578125" customWidth="1"/>
    <col min="11" max="11" width="4.5703125" customWidth="1"/>
    <col min="12" max="12" width="6.42578125" customWidth="1"/>
    <col min="13" max="13" width="5.140625" customWidth="1"/>
    <col min="14" max="14" width="4.5703125" customWidth="1"/>
    <col min="15" max="15" width="4.140625" customWidth="1"/>
    <col min="16" max="16" width="5.5703125" customWidth="1"/>
    <col min="17" max="17" width="5" customWidth="1"/>
    <col min="18" max="18" width="4.42578125" customWidth="1"/>
    <col min="19" max="19" width="4" customWidth="1"/>
    <col min="20" max="20" width="6.42578125" customWidth="1"/>
    <col min="21" max="21" width="4.28515625" customWidth="1"/>
    <col min="22" max="22" width="3.7109375" customWidth="1"/>
    <col min="23" max="23" width="3.42578125" customWidth="1"/>
    <col min="24" max="24" width="6.42578125" customWidth="1"/>
    <col min="25" max="25" width="10" customWidth="1"/>
    <col min="26" max="26" width="6.85546875" customWidth="1"/>
  </cols>
  <sheetData>
    <row r="1" spans="2:26" x14ac:dyDescent="0.25">
      <c r="B1" s="1"/>
      <c r="Y1" s="286" t="s">
        <v>82</v>
      </c>
      <c r="Z1" s="286"/>
    </row>
    <row r="2" spans="2:26" x14ac:dyDescent="0.25">
      <c r="B2" s="287" t="s">
        <v>147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</row>
    <row r="3" spans="2:26" x14ac:dyDescent="0.25">
      <c r="B3" s="288" t="s">
        <v>58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</row>
    <row r="4" spans="2:26" x14ac:dyDescent="0.25">
      <c r="B4" s="290" t="s">
        <v>1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</row>
    <row r="5" spans="2:26" ht="15.75" customHeight="1" x14ac:dyDescent="0.25">
      <c r="B5" s="285" t="s">
        <v>2</v>
      </c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</row>
    <row r="6" spans="2:26" ht="30.75" customHeight="1" x14ac:dyDescent="0.25">
      <c r="B6" s="285" t="s">
        <v>83</v>
      </c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</row>
    <row r="7" spans="2:26" ht="18.75" customHeight="1" x14ac:dyDescent="0.3">
      <c r="B7" s="308" t="s">
        <v>3</v>
      </c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8"/>
      <c r="R7" s="308"/>
      <c r="S7" s="308"/>
      <c r="T7" s="308"/>
      <c r="U7" s="308"/>
      <c r="V7" s="308"/>
      <c r="W7" s="308"/>
      <c r="X7" s="308"/>
      <c r="Y7" s="308"/>
      <c r="Z7" s="308"/>
    </row>
    <row r="8" spans="2:26" x14ac:dyDescent="0.25">
      <c r="B8" s="293" t="s">
        <v>4</v>
      </c>
      <c r="C8" s="293" t="s">
        <v>5</v>
      </c>
      <c r="D8" s="294" t="s">
        <v>6</v>
      </c>
      <c r="E8" s="296" t="s">
        <v>7</v>
      </c>
      <c r="F8" s="293" t="s">
        <v>8</v>
      </c>
      <c r="G8" s="297" t="s">
        <v>9</v>
      </c>
      <c r="H8" s="293" t="s">
        <v>10</v>
      </c>
      <c r="I8" s="296" t="s">
        <v>11</v>
      </c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 t="s">
        <v>140</v>
      </c>
      <c r="Z8" s="296"/>
    </row>
    <row r="9" spans="2:26" x14ac:dyDescent="0.25">
      <c r="B9" s="293"/>
      <c r="C9" s="293"/>
      <c r="D9" s="295"/>
      <c r="E9" s="296"/>
      <c r="F9" s="293"/>
      <c r="G9" s="298"/>
      <c r="H9" s="293"/>
      <c r="I9" s="296" t="s">
        <v>12</v>
      </c>
      <c r="J9" s="296"/>
      <c r="K9" s="296"/>
      <c r="L9" s="296"/>
      <c r="M9" s="296" t="s">
        <v>13</v>
      </c>
      <c r="N9" s="296"/>
      <c r="O9" s="296"/>
      <c r="P9" s="296"/>
      <c r="Q9" s="296" t="s">
        <v>14</v>
      </c>
      <c r="R9" s="296"/>
      <c r="S9" s="296"/>
      <c r="T9" s="296"/>
      <c r="U9" s="296" t="s">
        <v>15</v>
      </c>
      <c r="V9" s="296"/>
      <c r="W9" s="296"/>
      <c r="X9" s="296"/>
      <c r="Y9" s="293" t="s">
        <v>152</v>
      </c>
      <c r="Z9" s="293"/>
    </row>
    <row r="10" spans="2:26" x14ac:dyDescent="0.25">
      <c r="B10" s="293"/>
      <c r="C10" s="293"/>
      <c r="D10" s="295"/>
      <c r="E10" s="296"/>
      <c r="F10" s="293"/>
      <c r="G10" s="298"/>
      <c r="H10" s="293"/>
      <c r="I10" s="293" t="s">
        <v>16</v>
      </c>
      <c r="J10" s="293"/>
      <c r="K10" s="293"/>
      <c r="L10" s="68"/>
      <c r="M10" s="293" t="s">
        <v>16</v>
      </c>
      <c r="N10" s="293"/>
      <c r="O10" s="293"/>
      <c r="P10" s="68"/>
      <c r="Q10" s="293" t="s">
        <v>16</v>
      </c>
      <c r="R10" s="293"/>
      <c r="S10" s="293"/>
      <c r="T10" s="68"/>
      <c r="U10" s="293" t="s">
        <v>16</v>
      </c>
      <c r="V10" s="293"/>
      <c r="W10" s="293"/>
      <c r="X10" s="68"/>
      <c r="Y10" s="293" t="s">
        <v>34</v>
      </c>
      <c r="Z10" s="304" t="s">
        <v>17</v>
      </c>
    </row>
    <row r="11" spans="2:26" x14ac:dyDescent="0.25">
      <c r="B11" s="293"/>
      <c r="C11" s="293"/>
      <c r="D11" s="295"/>
      <c r="E11" s="296"/>
      <c r="F11" s="293"/>
      <c r="G11" s="298"/>
      <c r="H11" s="293"/>
      <c r="I11" s="66">
        <v>1</v>
      </c>
      <c r="J11" s="66">
        <v>2</v>
      </c>
      <c r="K11" s="68">
        <v>3</v>
      </c>
      <c r="L11" s="68" t="s">
        <v>18</v>
      </c>
      <c r="M11" s="66">
        <v>4</v>
      </c>
      <c r="N11" s="66">
        <v>5</v>
      </c>
      <c r="O11" s="68">
        <v>6</v>
      </c>
      <c r="P11" s="68" t="s">
        <v>18</v>
      </c>
      <c r="Q11" s="66">
        <v>7</v>
      </c>
      <c r="R11" s="66">
        <v>8</v>
      </c>
      <c r="S11" s="68">
        <v>9</v>
      </c>
      <c r="T11" s="68" t="s">
        <v>18</v>
      </c>
      <c r="U11" s="66">
        <v>10</v>
      </c>
      <c r="V11" s="66">
        <v>11</v>
      </c>
      <c r="W11" s="68">
        <v>12</v>
      </c>
      <c r="X11" s="68" t="s">
        <v>18</v>
      </c>
      <c r="Y11" s="293"/>
      <c r="Z11" s="304"/>
    </row>
    <row r="12" spans="2:26" x14ac:dyDescent="0.25">
      <c r="B12" s="5">
        <v>1</v>
      </c>
      <c r="C12" s="36" t="s">
        <v>62</v>
      </c>
      <c r="D12" s="48" t="s">
        <v>19</v>
      </c>
      <c r="E12" s="20">
        <v>9</v>
      </c>
      <c r="F12" s="20">
        <v>11</v>
      </c>
      <c r="G12" s="67">
        <f t="shared" ref="G12:G65" si="0">I12+J12+K12+M12+N12+O12+Q12+R12+S12+U12+V12+W12</f>
        <v>11</v>
      </c>
      <c r="H12" s="36" t="s">
        <v>52</v>
      </c>
      <c r="I12" s="37"/>
      <c r="J12" s="37"/>
      <c r="K12" s="37"/>
      <c r="L12" s="55">
        <f>SUM(I12:K12)*100/F12</f>
        <v>0</v>
      </c>
      <c r="M12" s="37">
        <v>3</v>
      </c>
      <c r="N12" s="37">
        <v>1</v>
      </c>
      <c r="O12" s="37"/>
      <c r="P12" s="55">
        <f t="shared" ref="P12:P62" si="1">SUM(M12:O12)*100/F12</f>
        <v>36.363636363636367</v>
      </c>
      <c r="Q12" s="37">
        <v>1</v>
      </c>
      <c r="R12" s="37">
        <v>3</v>
      </c>
      <c r="S12" s="37">
        <v>1</v>
      </c>
      <c r="T12" s="55">
        <f t="shared" ref="T12:T62" si="2">SUM(Q12:S12)*100/F12</f>
        <v>45.454545454545453</v>
      </c>
      <c r="U12" s="37">
        <v>2</v>
      </c>
      <c r="V12" s="37"/>
      <c r="W12" s="37"/>
      <c r="X12" s="55">
        <f t="shared" ref="X12:X62" si="3">SUM(U12:W12)*100/F12</f>
        <v>18.181818181818183</v>
      </c>
      <c r="Y12" s="55">
        <f t="shared" ref="Y12:Y62" si="4">(($I$11*I12)+($J$11*J12)+($K$11*K12)+($M$11*M12)+($N$11*N12)+($O$11*O12)+($Q$11*Q12)+($R$11*R12)+($S$11*S12)+($U$11*U12)+($V$11*V12)+($W$11*W12))/F12</f>
        <v>7</v>
      </c>
      <c r="Z12" s="56">
        <f t="shared" ref="Z12:Z62" si="5">T12+X12</f>
        <v>63.63636363636364</v>
      </c>
    </row>
    <row r="13" spans="2:26" x14ac:dyDescent="0.25">
      <c r="B13" s="5">
        <v>2</v>
      </c>
      <c r="C13" s="96" t="s">
        <v>62</v>
      </c>
      <c r="D13" s="98" t="s">
        <v>101</v>
      </c>
      <c r="E13" s="97">
        <v>9</v>
      </c>
      <c r="F13" s="97">
        <v>13</v>
      </c>
      <c r="G13" s="67">
        <f t="shared" si="0"/>
        <v>13</v>
      </c>
      <c r="H13" s="101" t="s">
        <v>52</v>
      </c>
      <c r="I13" s="102"/>
      <c r="J13" s="102">
        <v>4</v>
      </c>
      <c r="K13" s="102">
        <v>1</v>
      </c>
      <c r="L13" s="111">
        <f>SUM(I13:K13)*100/G13</f>
        <v>38.46153846153846</v>
      </c>
      <c r="M13" s="102">
        <v>1</v>
      </c>
      <c r="N13" s="102">
        <v>1</v>
      </c>
      <c r="O13" s="102">
        <v>2</v>
      </c>
      <c r="P13" s="111">
        <f>SUM(M13:O13)*100/G13</f>
        <v>30.76923076923077</v>
      </c>
      <c r="Q13" s="102"/>
      <c r="R13" s="102">
        <v>1</v>
      </c>
      <c r="S13" s="102">
        <v>3</v>
      </c>
      <c r="T13" s="111">
        <f>SUM(Q13:S13)*100/G13</f>
        <v>30.76923076923077</v>
      </c>
      <c r="U13" s="102"/>
      <c r="V13" s="102"/>
      <c r="W13" s="102"/>
      <c r="X13" s="111">
        <f>SUM(U13:W13)*100/G13</f>
        <v>0</v>
      </c>
      <c r="Y13" s="106">
        <f t="shared" si="4"/>
        <v>5.1538461538461542</v>
      </c>
      <c r="Z13" s="107">
        <f t="shared" si="5"/>
        <v>30.76923076923077</v>
      </c>
    </row>
    <row r="14" spans="2:26" x14ac:dyDescent="0.25">
      <c r="B14" s="5"/>
      <c r="C14" s="96" t="s">
        <v>62</v>
      </c>
      <c r="D14" s="98" t="s">
        <v>145</v>
      </c>
      <c r="E14" s="97">
        <v>10</v>
      </c>
      <c r="F14" s="97">
        <v>10</v>
      </c>
      <c r="G14" s="67">
        <f t="shared" si="0"/>
        <v>10</v>
      </c>
      <c r="H14" s="101" t="s">
        <v>52</v>
      </c>
      <c r="I14" s="102"/>
      <c r="J14" s="102"/>
      <c r="K14" s="102">
        <v>1</v>
      </c>
      <c r="L14" s="111">
        <f>SUM(I14:K14)*100/G14</f>
        <v>10</v>
      </c>
      <c r="M14" s="102">
        <v>2</v>
      </c>
      <c r="N14" s="102"/>
      <c r="O14" s="102">
        <v>3</v>
      </c>
      <c r="P14" s="111">
        <f>SUM(M14:O14)*100/G14</f>
        <v>50</v>
      </c>
      <c r="Q14" s="102">
        <v>1</v>
      </c>
      <c r="R14" s="102"/>
      <c r="S14" s="102">
        <v>1</v>
      </c>
      <c r="T14" s="111">
        <f>SUM(Q14:S14)*100/G14</f>
        <v>20</v>
      </c>
      <c r="U14" s="102">
        <v>2</v>
      </c>
      <c r="V14" s="102"/>
      <c r="W14" s="102"/>
      <c r="X14" s="111">
        <f>SUM(U14:W14)*100/G14</f>
        <v>20</v>
      </c>
      <c r="Y14" s="106">
        <f t="shared" si="4"/>
        <v>6.5</v>
      </c>
      <c r="Z14" s="107">
        <f t="shared" si="5"/>
        <v>40</v>
      </c>
    </row>
    <row r="15" spans="2:26" x14ac:dyDescent="0.25">
      <c r="B15" s="5"/>
      <c r="C15" s="6" t="s">
        <v>62</v>
      </c>
      <c r="D15" s="48" t="s">
        <v>19</v>
      </c>
      <c r="E15" s="5">
        <v>10</v>
      </c>
      <c r="F15" s="5">
        <v>8</v>
      </c>
      <c r="G15" s="67">
        <f t="shared" si="0"/>
        <v>8</v>
      </c>
      <c r="H15" s="6" t="s">
        <v>52</v>
      </c>
      <c r="I15" s="8"/>
      <c r="J15" s="8">
        <v>2</v>
      </c>
      <c r="K15" s="8">
        <v>2</v>
      </c>
      <c r="L15" s="55">
        <f>SUM(I15:K15)*100/G15</f>
        <v>50</v>
      </c>
      <c r="M15" s="8">
        <v>1</v>
      </c>
      <c r="N15" s="8"/>
      <c r="O15" s="8">
        <v>1</v>
      </c>
      <c r="P15" s="55">
        <f>SUM(M15:O15)*100/G15</f>
        <v>25</v>
      </c>
      <c r="Q15" s="8"/>
      <c r="R15" s="8">
        <v>2</v>
      </c>
      <c r="S15" s="8"/>
      <c r="T15" s="55">
        <f t="shared" si="2"/>
        <v>25</v>
      </c>
      <c r="U15" s="8"/>
      <c r="V15" s="8"/>
      <c r="W15" s="8"/>
      <c r="X15" s="55">
        <f t="shared" si="3"/>
        <v>0</v>
      </c>
      <c r="Y15" s="55">
        <f t="shared" si="4"/>
        <v>4.5</v>
      </c>
      <c r="Z15" s="56">
        <f t="shared" si="5"/>
        <v>25</v>
      </c>
    </row>
    <row r="16" spans="2:26" x14ac:dyDescent="0.25">
      <c r="B16" s="20"/>
      <c r="C16" s="6" t="s">
        <v>62</v>
      </c>
      <c r="D16" s="48" t="s">
        <v>145</v>
      </c>
      <c r="E16" s="5">
        <v>11</v>
      </c>
      <c r="F16" s="5">
        <v>7</v>
      </c>
      <c r="G16" s="67">
        <f t="shared" si="0"/>
        <v>7</v>
      </c>
      <c r="H16" s="6" t="s">
        <v>52</v>
      </c>
      <c r="I16" s="8"/>
      <c r="J16" s="8">
        <v>4</v>
      </c>
      <c r="K16" s="8"/>
      <c r="L16" s="55">
        <f>SUM(I16:K16)*100/G16</f>
        <v>57.142857142857146</v>
      </c>
      <c r="M16" s="8"/>
      <c r="N16" s="8"/>
      <c r="O16" s="8">
        <v>1</v>
      </c>
      <c r="P16" s="55">
        <f>SUM(M16:O16)*100/G16</f>
        <v>14.285714285714286</v>
      </c>
      <c r="Q16" s="8"/>
      <c r="R16" s="8">
        <v>1</v>
      </c>
      <c r="S16" s="8">
        <v>1</v>
      </c>
      <c r="T16" s="55">
        <f t="shared" si="2"/>
        <v>28.571428571428573</v>
      </c>
      <c r="U16" s="8"/>
      <c r="V16" s="8"/>
      <c r="W16" s="8"/>
      <c r="X16" s="55">
        <f t="shared" si="3"/>
        <v>0</v>
      </c>
      <c r="Y16" s="55">
        <f t="shared" si="4"/>
        <v>4.4285714285714288</v>
      </c>
      <c r="Z16" s="56">
        <f t="shared" si="5"/>
        <v>28.571428571428573</v>
      </c>
    </row>
    <row r="17" spans="2:26" x14ac:dyDescent="0.25">
      <c r="B17" s="20" t="s">
        <v>21</v>
      </c>
      <c r="C17" s="6"/>
      <c r="D17" s="51"/>
      <c r="E17" s="21"/>
      <c r="F17" s="31"/>
      <c r="G17" s="48"/>
      <c r="H17" s="52"/>
      <c r="I17" s="13"/>
      <c r="J17" s="13"/>
      <c r="K17" s="13"/>
      <c r="L17" s="55"/>
      <c r="M17" s="13"/>
      <c r="N17" s="13"/>
      <c r="O17" s="13"/>
      <c r="P17" s="55"/>
      <c r="Q17" s="13"/>
      <c r="R17" s="13"/>
      <c r="S17" s="13"/>
      <c r="T17" s="55"/>
      <c r="U17" s="13"/>
      <c r="V17" s="13"/>
      <c r="W17" s="13"/>
      <c r="X17" s="55"/>
      <c r="Y17" s="108">
        <f>Y16-Y15</f>
        <v>-7.1428571428571175E-2</v>
      </c>
      <c r="Z17" s="108">
        <f>Z16-Z15</f>
        <v>3.571428571428573</v>
      </c>
    </row>
    <row r="18" spans="2:26" x14ac:dyDescent="0.25">
      <c r="B18" s="20">
        <v>3</v>
      </c>
      <c r="C18" s="96" t="s">
        <v>62</v>
      </c>
      <c r="D18" s="98" t="s">
        <v>101</v>
      </c>
      <c r="E18" s="97">
        <v>10</v>
      </c>
      <c r="F18" s="97">
        <v>14</v>
      </c>
      <c r="G18" s="67">
        <f t="shared" ref="G18:G19" si="6">I18+J18+K18+M18+N18+O18+Q18+R18+S18+U18+V18+W18</f>
        <v>14</v>
      </c>
      <c r="H18" s="101" t="s">
        <v>52</v>
      </c>
      <c r="I18" s="102"/>
      <c r="J18" s="102">
        <v>1</v>
      </c>
      <c r="K18" s="102">
        <v>1</v>
      </c>
      <c r="L18" s="111">
        <f>SUM(I18:K18)*100/G18</f>
        <v>14.285714285714286</v>
      </c>
      <c r="M18" s="102"/>
      <c r="N18" s="102">
        <v>3</v>
      </c>
      <c r="O18" s="102">
        <v>3</v>
      </c>
      <c r="P18" s="111">
        <f>SUM(M18:O18)*100/G18</f>
        <v>42.857142857142854</v>
      </c>
      <c r="Q18" s="102"/>
      <c r="R18" s="102">
        <v>2</v>
      </c>
      <c r="S18" s="102">
        <v>1</v>
      </c>
      <c r="T18" s="111">
        <f>SUM(Q18:S18)*100/G18</f>
        <v>21.428571428571427</v>
      </c>
      <c r="U18" s="102">
        <v>3</v>
      </c>
      <c r="V18" s="102"/>
      <c r="W18" s="102"/>
      <c r="X18" s="111">
        <f>SUM(U18:W18)*100/G18</f>
        <v>21.428571428571427</v>
      </c>
      <c r="Y18" s="106">
        <f t="shared" ref="Y18:Y19" si="7">(($I$11*I18)+($J$11*J18)+($K$11*K18)+($M$11*M18)+($N$11*N18)+($O$11*O18)+($Q$11*Q18)+($R$11*R18)+($S$11*S18)+($U$11*U18)+($V$11*V18)+($W$11*W18))/F18</f>
        <v>6.6428571428571432</v>
      </c>
      <c r="Z18" s="107">
        <f t="shared" ref="Z18:Z19" si="8">T18+X18</f>
        <v>42.857142857142854</v>
      </c>
    </row>
    <row r="19" spans="2:26" x14ac:dyDescent="0.25">
      <c r="B19" s="20"/>
      <c r="C19" s="6" t="s">
        <v>62</v>
      </c>
      <c r="D19" s="48" t="s">
        <v>19</v>
      </c>
      <c r="E19" s="5">
        <v>11</v>
      </c>
      <c r="F19" s="5">
        <v>12</v>
      </c>
      <c r="G19" s="67">
        <f t="shared" si="6"/>
        <v>12</v>
      </c>
      <c r="H19" s="6" t="s">
        <v>52</v>
      </c>
      <c r="I19" s="8"/>
      <c r="J19" s="8"/>
      <c r="K19" s="8"/>
      <c r="L19" s="55">
        <f>SUM(I19:K19)*100/G19</f>
        <v>0</v>
      </c>
      <c r="M19" s="8"/>
      <c r="N19" s="8"/>
      <c r="O19" s="8">
        <v>4</v>
      </c>
      <c r="P19" s="55">
        <f>SUM(M19:O19)*100/G19</f>
        <v>33.333333333333336</v>
      </c>
      <c r="Q19" s="8">
        <v>1</v>
      </c>
      <c r="R19" s="8"/>
      <c r="S19" s="8">
        <v>3</v>
      </c>
      <c r="T19" s="55">
        <f>SUM(Q19:S19)*100/G19</f>
        <v>33.333333333333336</v>
      </c>
      <c r="U19" s="8">
        <v>3</v>
      </c>
      <c r="V19" s="8">
        <v>1</v>
      </c>
      <c r="W19" s="8"/>
      <c r="X19" s="55">
        <f>SUM(U19:W19)*100/G19</f>
        <v>33.333333333333336</v>
      </c>
      <c r="Y19" s="55">
        <f t="shared" si="7"/>
        <v>8.25</v>
      </c>
      <c r="Z19" s="56">
        <f t="shared" si="8"/>
        <v>66.666666666666671</v>
      </c>
    </row>
    <row r="20" spans="2:26" x14ac:dyDescent="0.25">
      <c r="B20" s="20"/>
      <c r="C20" s="36"/>
      <c r="D20" s="70"/>
      <c r="E20" s="21"/>
      <c r="F20" s="31"/>
      <c r="G20" s="48"/>
      <c r="H20" s="52"/>
      <c r="I20" s="13"/>
      <c r="J20" s="13"/>
      <c r="K20" s="13"/>
      <c r="L20" s="55"/>
      <c r="M20" s="13"/>
      <c r="N20" s="13"/>
      <c r="O20" s="13"/>
      <c r="P20" s="55"/>
      <c r="Q20" s="13"/>
      <c r="R20" s="13"/>
      <c r="S20" s="13"/>
      <c r="T20" s="55"/>
      <c r="U20" s="13"/>
      <c r="V20" s="13"/>
      <c r="W20" s="13"/>
      <c r="X20" s="55"/>
      <c r="Y20" s="108">
        <f>Y19-Y18</f>
        <v>1.6071428571428568</v>
      </c>
      <c r="Z20" s="108">
        <f>Z19-Z18</f>
        <v>23.809523809523817</v>
      </c>
    </row>
    <row r="21" spans="2:26" x14ac:dyDescent="0.25">
      <c r="B21" s="20">
        <v>4</v>
      </c>
      <c r="C21" s="96" t="s">
        <v>62</v>
      </c>
      <c r="D21" s="98" t="s">
        <v>101</v>
      </c>
      <c r="E21" s="100">
        <v>11</v>
      </c>
      <c r="F21" s="100">
        <v>13</v>
      </c>
      <c r="G21" s="67">
        <f t="shared" si="0"/>
        <v>13</v>
      </c>
      <c r="H21" s="104" t="s">
        <v>52</v>
      </c>
      <c r="I21" s="105"/>
      <c r="J21" s="105">
        <v>1</v>
      </c>
      <c r="K21" s="105"/>
      <c r="L21" s="111">
        <f>SUM(I21:K21)*100/G21</f>
        <v>7.6923076923076925</v>
      </c>
      <c r="M21" s="105">
        <v>1</v>
      </c>
      <c r="N21" s="105">
        <v>1</v>
      </c>
      <c r="O21" s="105">
        <v>2</v>
      </c>
      <c r="P21" s="111">
        <f>SUM(M21:O21)*100/G21</f>
        <v>30.76923076923077</v>
      </c>
      <c r="Q21" s="105">
        <v>2</v>
      </c>
      <c r="R21" s="105">
        <v>2</v>
      </c>
      <c r="S21" s="105">
        <v>1</v>
      </c>
      <c r="T21" s="111">
        <f>SUM(Q21:S21)*100/G21</f>
        <v>38.46153846153846</v>
      </c>
      <c r="U21" s="105"/>
      <c r="V21" s="105">
        <v>3</v>
      </c>
      <c r="W21" s="105"/>
      <c r="X21" s="111">
        <f>SUM(U21:W21)*100/G21</f>
        <v>23.076923076923077</v>
      </c>
      <c r="Y21" s="106">
        <f t="shared" ref="Y21" si="9">(($I$11*I21)+($J$11*J21)+($K$11*K21)+($M$11*M21)+($N$11*N21)+($O$11*O21)+($Q$11*Q21)+($R$11*R21)+($S$11*S21)+($U$11*U21)+($V$11*V21)+($W$11*W21))/F21</f>
        <v>7.3076923076923075</v>
      </c>
      <c r="Z21" s="107">
        <f t="shared" ref="Z21" si="10">T21+X21</f>
        <v>61.538461538461533</v>
      </c>
    </row>
    <row r="22" spans="2:26" x14ac:dyDescent="0.25">
      <c r="B22" s="20"/>
      <c r="C22" s="36"/>
      <c r="D22" s="70"/>
      <c r="E22" s="54"/>
      <c r="F22" s="35"/>
      <c r="G22" s="48"/>
      <c r="H22" s="99"/>
      <c r="I22" s="50"/>
      <c r="J22" s="50"/>
      <c r="K22" s="50"/>
      <c r="L22" s="55"/>
      <c r="M22" s="50"/>
      <c r="N22" s="50"/>
      <c r="O22" s="50"/>
      <c r="P22" s="37"/>
      <c r="Q22" s="50"/>
      <c r="R22" s="50"/>
      <c r="S22" s="50"/>
      <c r="T22" s="37"/>
      <c r="U22" s="50"/>
      <c r="V22" s="50"/>
      <c r="W22" s="50"/>
      <c r="X22" s="37"/>
      <c r="Y22" s="55"/>
      <c r="Z22" s="55"/>
    </row>
    <row r="23" spans="2:26" x14ac:dyDescent="0.25">
      <c r="B23" s="20"/>
      <c r="C23" s="36"/>
      <c r="D23" s="98" t="s">
        <v>101</v>
      </c>
      <c r="E23" s="54"/>
      <c r="F23" s="35"/>
      <c r="G23" s="48"/>
      <c r="H23" s="101" t="s">
        <v>52</v>
      </c>
      <c r="I23" s="50"/>
      <c r="J23" s="50"/>
      <c r="K23" s="50"/>
      <c r="L23" s="55"/>
      <c r="M23" s="50"/>
      <c r="N23" s="50"/>
      <c r="O23" s="50"/>
      <c r="P23" s="37"/>
      <c r="Q23" s="50"/>
      <c r="R23" s="50"/>
      <c r="S23" s="50"/>
      <c r="T23" s="37"/>
      <c r="U23" s="50"/>
      <c r="V23" s="50"/>
      <c r="W23" s="50"/>
      <c r="X23" s="37"/>
      <c r="Y23" s="106">
        <f>AVERAGE(Y21,Y18,Y13)</f>
        <v>6.3681318681318686</v>
      </c>
      <c r="Z23" s="106">
        <f>AVERAGE(Z21,Z18,Z13)</f>
        <v>45.054945054945051</v>
      </c>
    </row>
    <row r="24" spans="2:26" x14ac:dyDescent="0.25">
      <c r="B24" s="20"/>
      <c r="C24" s="36"/>
      <c r="D24" s="48" t="s">
        <v>19</v>
      </c>
      <c r="E24" s="54"/>
      <c r="F24" s="35"/>
      <c r="G24" s="48"/>
      <c r="H24" s="6" t="s">
        <v>52</v>
      </c>
      <c r="I24" s="50"/>
      <c r="J24" s="50"/>
      <c r="K24" s="50"/>
      <c r="L24" s="55"/>
      <c r="M24" s="50"/>
      <c r="N24" s="50"/>
      <c r="O24" s="50"/>
      <c r="P24" s="37"/>
      <c r="Q24" s="50"/>
      <c r="R24" s="50"/>
      <c r="S24" s="50"/>
      <c r="T24" s="37"/>
      <c r="U24" s="50"/>
      <c r="V24" s="50"/>
      <c r="W24" s="50"/>
      <c r="X24" s="37"/>
      <c r="Y24" s="55">
        <f>AVERAGE(Y15,Y19,Y12)</f>
        <v>6.583333333333333</v>
      </c>
      <c r="Z24" s="55">
        <f>AVERAGE(Z15,Z19,Z12)</f>
        <v>51.767676767676768</v>
      </c>
    </row>
    <row r="25" spans="2:26" x14ac:dyDescent="0.25">
      <c r="B25" s="20"/>
      <c r="C25" s="36"/>
      <c r="D25" s="48" t="s">
        <v>145</v>
      </c>
      <c r="E25" s="54"/>
      <c r="F25" s="35"/>
      <c r="G25" s="48"/>
      <c r="H25" s="6" t="s">
        <v>52</v>
      </c>
      <c r="I25" s="50"/>
      <c r="J25" s="50"/>
      <c r="K25" s="50"/>
      <c r="L25" s="55"/>
      <c r="M25" s="50"/>
      <c r="N25" s="50"/>
      <c r="O25" s="50"/>
      <c r="P25" s="37"/>
      <c r="Q25" s="50"/>
      <c r="R25" s="50"/>
      <c r="S25" s="50"/>
      <c r="T25" s="37"/>
      <c r="U25" s="50"/>
      <c r="V25" s="50"/>
      <c r="W25" s="50"/>
      <c r="X25" s="37"/>
      <c r="Y25" s="55">
        <f>AVERAGE(Y16,Y14)</f>
        <v>5.4642857142857144</v>
      </c>
      <c r="Z25" s="55">
        <f>AVERAGE(Z16,Z14)</f>
        <v>34.285714285714285</v>
      </c>
    </row>
    <row r="26" spans="2:26" x14ac:dyDescent="0.25">
      <c r="B26" s="20"/>
      <c r="C26" s="36"/>
      <c r="D26" s="70"/>
      <c r="E26" s="54"/>
      <c r="F26" s="35"/>
      <c r="G26" s="48"/>
      <c r="H26" s="99"/>
      <c r="I26" s="50"/>
      <c r="J26" s="50"/>
      <c r="K26" s="50"/>
      <c r="L26" s="55"/>
      <c r="M26" s="50"/>
      <c r="N26" s="50"/>
      <c r="O26" s="50"/>
      <c r="P26" s="37"/>
      <c r="Q26" s="50"/>
      <c r="R26" s="50"/>
      <c r="S26" s="50"/>
      <c r="T26" s="37"/>
      <c r="U26" s="50"/>
      <c r="V26" s="50"/>
      <c r="W26" s="50"/>
      <c r="X26" s="37"/>
      <c r="Y26" s="108">
        <f>Y25-Y24</f>
        <v>-1.1190476190476186</v>
      </c>
      <c r="Z26" s="108">
        <f>Z25-Z24</f>
        <v>-17.481962481962483</v>
      </c>
    </row>
    <row r="27" spans="2:26" x14ac:dyDescent="0.25">
      <c r="B27" s="5">
        <v>1</v>
      </c>
      <c r="C27" s="36" t="s">
        <v>63</v>
      </c>
      <c r="D27" s="48" t="s">
        <v>19</v>
      </c>
      <c r="E27" s="20">
        <v>5</v>
      </c>
      <c r="F27" s="20">
        <v>14</v>
      </c>
      <c r="G27" s="67">
        <f t="shared" si="0"/>
        <v>14</v>
      </c>
      <c r="H27" s="36" t="s">
        <v>53</v>
      </c>
      <c r="I27" s="37"/>
      <c r="J27" s="37"/>
      <c r="K27" s="37">
        <v>1</v>
      </c>
      <c r="L27" s="55">
        <f t="shared" ref="L27:L73" si="11">SUM(I27:K27)*100/F27</f>
        <v>7.1428571428571432</v>
      </c>
      <c r="M27" s="37">
        <v>1</v>
      </c>
      <c r="N27" s="37">
        <v>1</v>
      </c>
      <c r="O27" s="37">
        <v>2</v>
      </c>
      <c r="P27" s="55">
        <f t="shared" si="1"/>
        <v>28.571428571428573</v>
      </c>
      <c r="Q27" s="37">
        <v>1</v>
      </c>
      <c r="R27" s="37">
        <v>3</v>
      </c>
      <c r="S27" s="37">
        <v>4</v>
      </c>
      <c r="T27" s="55">
        <f t="shared" si="2"/>
        <v>57.142857142857146</v>
      </c>
      <c r="U27" s="37"/>
      <c r="V27" s="37">
        <v>1</v>
      </c>
      <c r="W27" s="37"/>
      <c r="X27" s="55">
        <f t="shared" si="3"/>
        <v>7.1428571428571432</v>
      </c>
      <c r="Y27" s="55">
        <f t="shared" si="4"/>
        <v>7.2857142857142856</v>
      </c>
      <c r="Z27" s="56">
        <f t="shared" si="5"/>
        <v>64.285714285714292</v>
      </c>
    </row>
    <row r="28" spans="2:26" x14ac:dyDescent="0.25">
      <c r="B28" s="5">
        <v>2</v>
      </c>
      <c r="C28" s="96" t="s">
        <v>63</v>
      </c>
      <c r="D28" s="98" t="s">
        <v>101</v>
      </c>
      <c r="E28" s="109">
        <v>5</v>
      </c>
      <c r="F28" s="109">
        <v>15</v>
      </c>
      <c r="G28" s="67">
        <f t="shared" si="0"/>
        <v>15</v>
      </c>
      <c r="H28" s="101" t="s">
        <v>53</v>
      </c>
      <c r="I28" s="102"/>
      <c r="J28" s="102"/>
      <c r="K28" s="102"/>
      <c r="L28" s="111">
        <f>SUM(I28:K28)*100/G28</f>
        <v>0</v>
      </c>
      <c r="M28" s="102">
        <v>1</v>
      </c>
      <c r="N28" s="102">
        <v>1</v>
      </c>
      <c r="O28" s="102"/>
      <c r="P28" s="111">
        <f>SUM(M28:O28)*100/G28</f>
        <v>13.333333333333334</v>
      </c>
      <c r="Q28" s="102">
        <v>2</v>
      </c>
      <c r="R28" s="102">
        <v>3</v>
      </c>
      <c r="S28" s="102">
        <v>4</v>
      </c>
      <c r="T28" s="111">
        <f>SUM(Q28:S28)*100/G28</f>
        <v>60</v>
      </c>
      <c r="U28" s="102">
        <v>3</v>
      </c>
      <c r="V28" s="102">
        <v>1</v>
      </c>
      <c r="W28" s="102"/>
      <c r="X28" s="111">
        <f>SUM(U28:W28)*100/G28</f>
        <v>26.666666666666668</v>
      </c>
      <c r="Y28" s="106">
        <f t="shared" si="4"/>
        <v>8.2666666666666675</v>
      </c>
      <c r="Z28" s="107">
        <f t="shared" si="5"/>
        <v>86.666666666666671</v>
      </c>
    </row>
    <row r="29" spans="2:26" x14ac:dyDescent="0.25">
      <c r="B29" s="5"/>
      <c r="C29" s="6" t="s">
        <v>63</v>
      </c>
      <c r="D29" s="48" t="s">
        <v>19</v>
      </c>
      <c r="E29" s="5">
        <v>6</v>
      </c>
      <c r="F29" s="5">
        <v>14</v>
      </c>
      <c r="G29" s="67">
        <f t="shared" si="0"/>
        <v>14</v>
      </c>
      <c r="H29" s="6" t="s">
        <v>53</v>
      </c>
      <c r="I29" s="8"/>
      <c r="J29" s="8"/>
      <c r="K29" s="8"/>
      <c r="L29" s="55">
        <f t="shared" si="11"/>
        <v>0</v>
      </c>
      <c r="M29" s="8">
        <v>2</v>
      </c>
      <c r="N29" s="8">
        <v>2</v>
      </c>
      <c r="O29" s="8">
        <v>1</v>
      </c>
      <c r="P29" s="55">
        <f t="shared" si="1"/>
        <v>35.714285714285715</v>
      </c>
      <c r="Q29" s="8"/>
      <c r="R29" s="8">
        <v>5</v>
      </c>
      <c r="S29" s="8">
        <v>2</v>
      </c>
      <c r="T29" s="55">
        <f t="shared" si="2"/>
        <v>50</v>
      </c>
      <c r="U29" s="8">
        <v>2</v>
      </c>
      <c r="V29" s="8"/>
      <c r="W29" s="8"/>
      <c r="X29" s="55">
        <f t="shared" si="3"/>
        <v>14.285714285714286</v>
      </c>
      <c r="Y29" s="55">
        <f t="shared" si="4"/>
        <v>7.2857142857142856</v>
      </c>
      <c r="Z29" s="56">
        <f t="shared" si="5"/>
        <v>64.285714285714292</v>
      </c>
    </row>
    <row r="30" spans="2:26" x14ac:dyDescent="0.25">
      <c r="B30" s="5"/>
      <c r="C30" s="6"/>
      <c r="D30" s="48"/>
      <c r="E30" s="5"/>
      <c r="F30" s="5"/>
      <c r="G30" s="110"/>
      <c r="H30" s="6"/>
      <c r="I30" s="8"/>
      <c r="J30" s="8"/>
      <c r="K30" s="8"/>
      <c r="L30" s="55"/>
      <c r="M30" s="8"/>
      <c r="N30" s="8"/>
      <c r="O30" s="8"/>
      <c r="P30" s="55"/>
      <c r="Q30" s="8"/>
      <c r="R30" s="8"/>
      <c r="S30" s="8"/>
      <c r="T30" s="55"/>
      <c r="U30" s="8"/>
      <c r="V30" s="8"/>
      <c r="W30" s="8"/>
      <c r="X30" s="55"/>
      <c r="Y30" s="55"/>
      <c r="Z30" s="56"/>
    </row>
    <row r="31" spans="2:26" x14ac:dyDescent="0.25">
      <c r="B31" s="5">
        <v>3</v>
      </c>
      <c r="C31" s="96" t="s">
        <v>63</v>
      </c>
      <c r="D31" s="98" t="s">
        <v>101</v>
      </c>
      <c r="E31" s="100">
        <v>6</v>
      </c>
      <c r="F31" s="100">
        <v>11</v>
      </c>
      <c r="G31" s="67">
        <f t="shared" si="0"/>
        <v>11</v>
      </c>
      <c r="H31" s="104" t="s">
        <v>53</v>
      </c>
      <c r="I31" s="105"/>
      <c r="J31" s="105"/>
      <c r="K31" s="105"/>
      <c r="L31" s="111">
        <f>SUM(I31:K31)*100/G31</f>
        <v>0</v>
      </c>
      <c r="M31" s="105">
        <v>3</v>
      </c>
      <c r="N31" s="105">
        <v>2</v>
      </c>
      <c r="O31" s="105"/>
      <c r="P31" s="111">
        <f>SUM(M31:O31)*100/G31</f>
        <v>45.454545454545453</v>
      </c>
      <c r="Q31" s="105"/>
      <c r="R31" s="105">
        <v>1</v>
      </c>
      <c r="S31" s="105">
        <v>2</v>
      </c>
      <c r="T31" s="111">
        <f>SUM(Q31:S31)*100/G31</f>
        <v>27.272727272727273</v>
      </c>
      <c r="U31" s="105">
        <v>3</v>
      </c>
      <c r="V31" s="105"/>
      <c r="W31" s="105"/>
      <c r="X31" s="111">
        <f>SUM(U31:W31)*100/G31</f>
        <v>27.272727272727273</v>
      </c>
      <c r="Y31" s="106">
        <f t="shared" ref="Y31" si="12">(($I$11*I31)+($J$11*J31)+($K$11*K31)+($M$11*M31)+($N$11*N31)+($O$11*O31)+($Q$11*Q31)+($R$11*R31)+($S$11*S31)+($U$11*U31)+($V$11*V31)+($W$11*W31))/F31</f>
        <v>7.0909090909090908</v>
      </c>
      <c r="Z31" s="107">
        <f t="shared" ref="Z31" si="13">T31+X31</f>
        <v>54.545454545454547</v>
      </c>
    </row>
    <row r="32" spans="2:26" x14ac:dyDescent="0.25">
      <c r="B32" s="5"/>
      <c r="C32" s="6"/>
      <c r="D32" s="48"/>
      <c r="E32" s="5"/>
      <c r="F32" s="5"/>
      <c r="G32" s="110"/>
      <c r="H32" s="6"/>
      <c r="I32" s="8"/>
      <c r="J32" s="8"/>
      <c r="K32" s="8"/>
      <c r="L32" s="55"/>
      <c r="M32" s="8"/>
      <c r="N32" s="8"/>
      <c r="O32" s="8"/>
      <c r="P32" s="55"/>
      <c r="Q32" s="8"/>
      <c r="R32" s="8"/>
      <c r="S32" s="8"/>
      <c r="T32" s="55"/>
      <c r="U32" s="8"/>
      <c r="V32" s="8"/>
      <c r="W32" s="8"/>
      <c r="X32" s="55"/>
      <c r="Y32" s="55"/>
      <c r="Z32" s="56"/>
    </row>
    <row r="33" spans="2:26" x14ac:dyDescent="0.25">
      <c r="B33" s="5"/>
      <c r="C33" s="6"/>
      <c r="D33" s="98" t="s">
        <v>101</v>
      </c>
      <c r="E33" s="5"/>
      <c r="F33" s="5"/>
      <c r="G33" s="110"/>
      <c r="H33" s="101" t="s">
        <v>53</v>
      </c>
      <c r="I33" s="8"/>
      <c r="J33" s="8"/>
      <c r="K33" s="8"/>
      <c r="L33" s="55"/>
      <c r="M33" s="8"/>
      <c r="N33" s="8"/>
      <c r="O33" s="8"/>
      <c r="P33" s="55"/>
      <c r="Q33" s="8"/>
      <c r="R33" s="8"/>
      <c r="S33" s="8"/>
      <c r="T33" s="55"/>
      <c r="U33" s="8"/>
      <c r="V33" s="8"/>
      <c r="W33" s="8"/>
      <c r="X33" s="55"/>
      <c r="Y33" s="106">
        <f>AVERAGE(Y31,Y28)</f>
        <v>7.6787878787878796</v>
      </c>
      <c r="Z33" s="106">
        <f>AVERAGE(Z31,Z28)</f>
        <v>70.606060606060609</v>
      </c>
    </row>
    <row r="34" spans="2:26" x14ac:dyDescent="0.25">
      <c r="B34" s="5"/>
      <c r="C34" s="6"/>
      <c r="D34" s="48" t="s">
        <v>19</v>
      </c>
      <c r="E34" s="5"/>
      <c r="F34" s="5"/>
      <c r="G34" s="110"/>
      <c r="H34" s="6" t="s">
        <v>53</v>
      </c>
      <c r="I34" s="8"/>
      <c r="J34" s="8"/>
      <c r="K34" s="8"/>
      <c r="L34" s="55"/>
      <c r="M34" s="8"/>
      <c r="N34" s="8"/>
      <c r="O34" s="8"/>
      <c r="P34" s="55"/>
      <c r="Q34" s="8"/>
      <c r="R34" s="8"/>
      <c r="S34" s="8"/>
      <c r="T34" s="55"/>
      <c r="U34" s="8"/>
      <c r="V34" s="8"/>
      <c r="W34" s="8"/>
      <c r="X34" s="55"/>
      <c r="Y34" s="55">
        <f>AVERAGE(Y29,Y27)</f>
        <v>7.2857142857142856</v>
      </c>
      <c r="Z34" s="55">
        <f>AVERAGE(Z29,Z27)</f>
        <v>64.285714285714292</v>
      </c>
    </row>
    <row r="35" spans="2:26" x14ac:dyDescent="0.25">
      <c r="B35" s="5" t="s">
        <v>21</v>
      </c>
      <c r="C35" s="6"/>
      <c r="D35" s="51"/>
      <c r="E35" s="21"/>
      <c r="F35" s="31"/>
      <c r="G35" s="48"/>
      <c r="H35" s="52"/>
      <c r="I35" s="13"/>
      <c r="J35" s="13"/>
      <c r="K35" s="13"/>
      <c r="L35" s="55"/>
      <c r="M35" s="13"/>
      <c r="N35" s="13"/>
      <c r="O35" s="13"/>
      <c r="P35" s="37"/>
      <c r="Q35" s="13"/>
      <c r="R35" s="13"/>
      <c r="S35" s="13"/>
      <c r="T35" s="37"/>
      <c r="U35" s="13"/>
      <c r="V35" s="13"/>
      <c r="W35" s="13"/>
      <c r="X35" s="37"/>
      <c r="Y35" s="108">
        <f>Y34-Y33</f>
        <v>-0.39307359307359402</v>
      </c>
      <c r="Z35" s="108">
        <f>Z34-Z33</f>
        <v>-6.3203463203463173</v>
      </c>
    </row>
    <row r="36" spans="2:26" x14ac:dyDescent="0.25">
      <c r="B36" s="5"/>
      <c r="C36" s="6" t="s">
        <v>62</v>
      </c>
      <c r="D36" s="70" t="s">
        <v>145</v>
      </c>
      <c r="E36" s="21">
        <v>5</v>
      </c>
      <c r="F36" s="273">
        <v>17</v>
      </c>
      <c r="G36" s="67">
        <f t="shared" si="0"/>
        <v>17</v>
      </c>
      <c r="H36" s="19" t="s">
        <v>55</v>
      </c>
      <c r="I36" s="272"/>
      <c r="J36" s="272"/>
      <c r="K36" s="272"/>
      <c r="L36" s="274">
        <f t="shared" si="11"/>
        <v>0</v>
      </c>
      <c r="M36" s="272">
        <v>1</v>
      </c>
      <c r="N36" s="272">
        <v>1</v>
      </c>
      <c r="O36" s="272"/>
      <c r="P36" s="274">
        <f t="shared" si="1"/>
        <v>11.764705882352942</v>
      </c>
      <c r="Q36" s="272">
        <v>2</v>
      </c>
      <c r="R36" s="272">
        <v>3</v>
      </c>
      <c r="S36" s="272">
        <v>1</v>
      </c>
      <c r="T36" s="274">
        <f t="shared" si="2"/>
        <v>35.294117647058826</v>
      </c>
      <c r="U36" s="272">
        <v>8</v>
      </c>
      <c r="V36" s="272">
        <v>1</v>
      </c>
      <c r="W36" s="272"/>
      <c r="X36" s="274">
        <f t="shared" si="3"/>
        <v>52.941176470588232</v>
      </c>
      <c r="Y36" s="55">
        <f t="shared" si="4"/>
        <v>8.6470588235294112</v>
      </c>
      <c r="Z36" s="56">
        <f t="shared" si="5"/>
        <v>88.235294117647058</v>
      </c>
    </row>
    <row r="37" spans="2:26" x14ac:dyDescent="0.25">
      <c r="B37" s="5">
        <v>1</v>
      </c>
      <c r="C37" s="6" t="s">
        <v>62</v>
      </c>
      <c r="D37" s="48" t="s">
        <v>19</v>
      </c>
      <c r="E37" s="5">
        <v>5</v>
      </c>
      <c r="F37" s="5">
        <v>14</v>
      </c>
      <c r="G37" s="67">
        <f t="shared" si="0"/>
        <v>14</v>
      </c>
      <c r="H37" s="19" t="s">
        <v>55</v>
      </c>
      <c r="I37" s="8"/>
      <c r="J37" s="8"/>
      <c r="K37" s="8"/>
      <c r="L37" s="55">
        <f t="shared" si="11"/>
        <v>0</v>
      </c>
      <c r="M37" s="8">
        <v>1</v>
      </c>
      <c r="N37" s="8">
        <v>2</v>
      </c>
      <c r="O37" s="8">
        <v>2</v>
      </c>
      <c r="P37" s="55">
        <f t="shared" si="1"/>
        <v>35.714285714285715</v>
      </c>
      <c r="Q37" s="8"/>
      <c r="R37" s="8">
        <v>3</v>
      </c>
      <c r="S37" s="8">
        <v>2</v>
      </c>
      <c r="T37" s="55">
        <f t="shared" si="2"/>
        <v>35.714285714285715</v>
      </c>
      <c r="U37" s="8">
        <v>4</v>
      </c>
      <c r="V37" s="8"/>
      <c r="W37" s="8"/>
      <c r="X37" s="55">
        <f t="shared" si="3"/>
        <v>28.571428571428573</v>
      </c>
      <c r="Y37" s="55">
        <f t="shared" si="4"/>
        <v>7.7142857142857144</v>
      </c>
      <c r="Z37" s="56">
        <f t="shared" si="5"/>
        <v>64.285714285714292</v>
      </c>
    </row>
    <row r="38" spans="2:26" x14ac:dyDescent="0.25">
      <c r="B38" s="5"/>
      <c r="C38" s="6" t="s">
        <v>62</v>
      </c>
      <c r="D38" s="48" t="s">
        <v>145</v>
      </c>
      <c r="E38" s="5">
        <v>6</v>
      </c>
      <c r="F38" s="5">
        <v>14</v>
      </c>
      <c r="G38" s="67">
        <f t="shared" si="0"/>
        <v>14</v>
      </c>
      <c r="H38" s="19" t="s">
        <v>55</v>
      </c>
      <c r="I38" s="8"/>
      <c r="J38" s="8">
        <v>2</v>
      </c>
      <c r="K38" s="8">
        <v>1</v>
      </c>
      <c r="L38" s="55">
        <f t="shared" si="11"/>
        <v>21.428571428571427</v>
      </c>
      <c r="M38" s="8">
        <v>1</v>
      </c>
      <c r="N38" s="8">
        <v>1</v>
      </c>
      <c r="O38" s="8">
        <v>1</v>
      </c>
      <c r="P38" s="55">
        <f t="shared" si="1"/>
        <v>21.428571428571427</v>
      </c>
      <c r="Q38" s="8">
        <v>2</v>
      </c>
      <c r="R38" s="8">
        <v>5</v>
      </c>
      <c r="S38" s="8">
        <v>1</v>
      </c>
      <c r="T38" s="55">
        <f t="shared" si="2"/>
        <v>57.142857142857146</v>
      </c>
      <c r="U38" s="8"/>
      <c r="V38" s="8"/>
      <c r="W38" s="8"/>
      <c r="X38" s="55">
        <f t="shared" si="3"/>
        <v>0</v>
      </c>
      <c r="Y38" s="55">
        <f t="shared" si="4"/>
        <v>6.0714285714285712</v>
      </c>
      <c r="Z38" s="56">
        <f t="shared" si="5"/>
        <v>57.142857142857146</v>
      </c>
    </row>
    <row r="39" spans="2:26" x14ac:dyDescent="0.25">
      <c r="B39" s="5"/>
      <c r="C39" s="6"/>
      <c r="D39" s="48"/>
      <c r="E39" s="5"/>
      <c r="F39" s="5"/>
      <c r="G39" s="67"/>
      <c r="H39" s="19"/>
      <c r="I39" s="8"/>
      <c r="J39" s="8"/>
      <c r="K39" s="8"/>
      <c r="L39" s="55"/>
      <c r="M39" s="8"/>
      <c r="N39" s="8"/>
      <c r="O39" s="8"/>
      <c r="P39" s="55"/>
      <c r="Q39" s="8"/>
      <c r="R39" s="8"/>
      <c r="S39" s="8"/>
      <c r="T39" s="55"/>
      <c r="U39" s="8"/>
      <c r="V39" s="8"/>
      <c r="W39" s="8"/>
      <c r="X39" s="55"/>
      <c r="Y39" s="108">
        <f>Y38-Y37</f>
        <v>-1.6428571428571432</v>
      </c>
      <c r="Z39" s="108">
        <f>Z38-Z37</f>
        <v>-7.1428571428571459</v>
      </c>
    </row>
    <row r="40" spans="2:26" x14ac:dyDescent="0.25">
      <c r="B40" s="5">
        <v>2</v>
      </c>
      <c r="C40" s="125" t="s">
        <v>62</v>
      </c>
      <c r="D40" s="98" t="s">
        <v>101</v>
      </c>
      <c r="E40" s="100">
        <v>5</v>
      </c>
      <c r="F40" s="100">
        <v>15</v>
      </c>
      <c r="G40" s="67">
        <f t="shared" si="0"/>
        <v>15</v>
      </c>
      <c r="H40" s="126" t="s">
        <v>55</v>
      </c>
      <c r="I40" s="105"/>
      <c r="J40" s="105"/>
      <c r="K40" s="105"/>
      <c r="L40" s="111">
        <f>SUM(I40:K40)*100/G40</f>
        <v>0</v>
      </c>
      <c r="M40" s="105">
        <v>1</v>
      </c>
      <c r="N40" s="105"/>
      <c r="O40" s="105">
        <v>2</v>
      </c>
      <c r="P40" s="111">
        <f>SUM(M40:O40)*100/G40</f>
        <v>20</v>
      </c>
      <c r="Q40" s="105">
        <v>1</v>
      </c>
      <c r="R40" s="105">
        <v>2</v>
      </c>
      <c r="S40" s="105">
        <v>3</v>
      </c>
      <c r="T40" s="111">
        <f>SUM(Q40:S40)*100/G40</f>
        <v>40</v>
      </c>
      <c r="U40" s="105">
        <v>6</v>
      </c>
      <c r="V40" s="105"/>
      <c r="W40" s="105"/>
      <c r="X40" s="111">
        <f>SUM(U40:W40)*100/G40</f>
        <v>40</v>
      </c>
      <c r="Y40" s="106">
        <f t="shared" si="4"/>
        <v>8.4</v>
      </c>
      <c r="Z40" s="107">
        <f t="shared" si="5"/>
        <v>80</v>
      </c>
    </row>
    <row r="41" spans="2:26" ht="15" customHeight="1" x14ac:dyDescent="0.25">
      <c r="B41" s="5"/>
      <c r="C41" s="6" t="s">
        <v>62</v>
      </c>
      <c r="D41" s="48" t="s">
        <v>19</v>
      </c>
      <c r="E41" s="5">
        <v>6</v>
      </c>
      <c r="F41" s="5">
        <v>14</v>
      </c>
      <c r="G41" s="67">
        <f t="shared" si="0"/>
        <v>14</v>
      </c>
      <c r="H41" s="19" t="s">
        <v>55</v>
      </c>
      <c r="I41" s="8"/>
      <c r="J41" s="8"/>
      <c r="K41" s="8"/>
      <c r="L41" s="55">
        <f t="shared" si="11"/>
        <v>0</v>
      </c>
      <c r="M41" s="8"/>
      <c r="N41" s="8"/>
      <c r="O41" s="8">
        <v>4</v>
      </c>
      <c r="P41" s="55">
        <f t="shared" si="1"/>
        <v>28.571428571428573</v>
      </c>
      <c r="Q41" s="8">
        <v>1</v>
      </c>
      <c r="R41" s="8"/>
      <c r="S41" s="8">
        <v>3</v>
      </c>
      <c r="T41" s="55">
        <f t="shared" si="2"/>
        <v>28.571428571428573</v>
      </c>
      <c r="U41" s="8">
        <v>6</v>
      </c>
      <c r="V41" s="8"/>
      <c r="W41" s="8"/>
      <c r="X41" s="55">
        <f t="shared" si="3"/>
        <v>42.857142857142854</v>
      </c>
      <c r="Y41" s="55">
        <f t="shared" si="4"/>
        <v>8.4285714285714288</v>
      </c>
      <c r="Z41" s="56">
        <f t="shared" si="5"/>
        <v>71.428571428571431</v>
      </c>
    </row>
    <row r="42" spans="2:26" ht="15" customHeight="1" x14ac:dyDescent="0.25">
      <c r="B42" s="20"/>
      <c r="C42" s="6" t="s">
        <v>62</v>
      </c>
      <c r="D42" s="48" t="s">
        <v>145</v>
      </c>
      <c r="E42" s="5">
        <v>7</v>
      </c>
      <c r="F42" s="5">
        <v>14</v>
      </c>
      <c r="G42" s="67">
        <f t="shared" si="0"/>
        <v>14</v>
      </c>
      <c r="H42" s="19" t="s">
        <v>55</v>
      </c>
      <c r="I42" s="8"/>
      <c r="J42" s="8"/>
      <c r="K42" s="8"/>
      <c r="L42" s="55">
        <f t="shared" si="11"/>
        <v>0</v>
      </c>
      <c r="M42" s="8">
        <v>2</v>
      </c>
      <c r="N42" s="8">
        <v>3</v>
      </c>
      <c r="O42" s="8"/>
      <c r="P42" s="55">
        <f t="shared" si="1"/>
        <v>35.714285714285715</v>
      </c>
      <c r="Q42" s="8">
        <v>1</v>
      </c>
      <c r="R42" s="8">
        <v>5</v>
      </c>
      <c r="S42" s="8">
        <v>1</v>
      </c>
      <c r="T42" s="55">
        <f t="shared" si="2"/>
        <v>50</v>
      </c>
      <c r="U42" s="8">
        <v>2</v>
      </c>
      <c r="V42" s="8"/>
      <c r="W42" s="8"/>
      <c r="X42" s="55">
        <f t="shared" si="3"/>
        <v>14.285714285714286</v>
      </c>
      <c r="Y42" s="55">
        <f t="shared" si="4"/>
        <v>7.0714285714285712</v>
      </c>
      <c r="Z42" s="56">
        <f t="shared" si="5"/>
        <v>64.285714285714292</v>
      </c>
    </row>
    <row r="43" spans="2:26" ht="15" customHeight="1" x14ac:dyDescent="0.25">
      <c r="B43" s="20"/>
      <c r="C43" s="6"/>
      <c r="D43" s="48"/>
      <c r="E43" s="5"/>
      <c r="F43" s="5"/>
      <c r="G43" s="48"/>
      <c r="H43" s="19"/>
      <c r="I43" s="8"/>
      <c r="J43" s="8"/>
      <c r="K43" s="8"/>
      <c r="L43" s="55"/>
      <c r="M43" s="8"/>
      <c r="N43" s="8"/>
      <c r="O43" s="8"/>
      <c r="P43" s="55"/>
      <c r="Q43" s="8"/>
      <c r="R43" s="8"/>
      <c r="S43" s="8"/>
      <c r="T43" s="55"/>
      <c r="U43" s="8"/>
      <c r="V43" s="8"/>
      <c r="W43" s="8"/>
      <c r="X43" s="55"/>
      <c r="Y43" s="108">
        <f>Y42-Y41</f>
        <v>-1.3571428571428577</v>
      </c>
      <c r="Z43" s="108">
        <f>Z42-Z41</f>
        <v>-7.1428571428571388</v>
      </c>
    </row>
    <row r="44" spans="2:26" ht="15" customHeight="1" x14ac:dyDescent="0.25">
      <c r="B44" s="20">
        <v>3</v>
      </c>
      <c r="C44" s="125" t="s">
        <v>62</v>
      </c>
      <c r="D44" s="98" t="s">
        <v>101</v>
      </c>
      <c r="E44" s="100">
        <v>6</v>
      </c>
      <c r="F44" s="100">
        <v>11</v>
      </c>
      <c r="G44" s="67">
        <f t="shared" si="0"/>
        <v>11</v>
      </c>
      <c r="H44" s="126" t="s">
        <v>55</v>
      </c>
      <c r="I44" s="105"/>
      <c r="J44" s="105"/>
      <c r="K44" s="105">
        <v>3</v>
      </c>
      <c r="L44" s="111">
        <f>SUM(I44:K44)*100/G44</f>
        <v>27.272727272727273</v>
      </c>
      <c r="M44" s="105">
        <v>2</v>
      </c>
      <c r="N44" s="105">
        <v>1</v>
      </c>
      <c r="O44" s="105"/>
      <c r="P44" s="111">
        <f>SUM(M44:O44)*100/G44</f>
        <v>27.272727272727273</v>
      </c>
      <c r="Q44" s="105">
        <v>1</v>
      </c>
      <c r="R44" s="105">
        <v>1</v>
      </c>
      <c r="S44" s="105">
        <v>3</v>
      </c>
      <c r="T44" s="111">
        <f>SUM(Q44:S44)*100/G44</f>
        <v>45.454545454545453</v>
      </c>
      <c r="U44" s="105"/>
      <c r="V44" s="105"/>
      <c r="W44" s="105"/>
      <c r="X44" s="111">
        <f>SUM(U44:W44)*100/G44</f>
        <v>0</v>
      </c>
      <c r="Y44" s="106">
        <f t="shared" ref="Y44" si="14">(($I$11*I44)+($J$11*J44)+($K$11*K44)+($M$11*M44)+($N$11*N44)+($O$11*O44)+($Q$11*Q44)+($R$11*R44)+($S$11*S44)+($U$11*U44)+($V$11*V44)+($W$11*W44))/F44</f>
        <v>5.8181818181818183</v>
      </c>
      <c r="Z44" s="107">
        <f t="shared" ref="Z44" si="15">T44+X44</f>
        <v>45.454545454545453</v>
      </c>
    </row>
    <row r="45" spans="2:26" ht="15" customHeight="1" x14ac:dyDescent="0.25">
      <c r="B45" s="20"/>
      <c r="C45" s="6" t="s">
        <v>62</v>
      </c>
      <c r="D45" s="48" t="s">
        <v>19</v>
      </c>
      <c r="E45" s="5">
        <v>7</v>
      </c>
      <c r="F45" s="5">
        <v>10</v>
      </c>
      <c r="G45" s="67">
        <f t="shared" si="0"/>
        <v>10</v>
      </c>
      <c r="H45" s="19" t="s">
        <v>55</v>
      </c>
      <c r="I45" s="8"/>
      <c r="J45" s="8"/>
      <c r="K45" s="8">
        <v>4</v>
      </c>
      <c r="L45" s="55">
        <f t="shared" si="11"/>
        <v>40</v>
      </c>
      <c r="M45" s="8">
        <v>2</v>
      </c>
      <c r="N45" s="8"/>
      <c r="O45" s="8">
        <v>1</v>
      </c>
      <c r="P45" s="55">
        <f t="shared" si="1"/>
        <v>30</v>
      </c>
      <c r="Q45" s="8"/>
      <c r="R45" s="8">
        <v>1</v>
      </c>
      <c r="S45" s="8"/>
      <c r="T45" s="55">
        <f t="shared" si="2"/>
        <v>10</v>
      </c>
      <c r="U45" s="8">
        <v>2</v>
      </c>
      <c r="V45" s="8"/>
      <c r="W45" s="8"/>
      <c r="X45" s="55">
        <f t="shared" si="3"/>
        <v>20</v>
      </c>
      <c r="Y45" s="55">
        <f t="shared" si="4"/>
        <v>5.4</v>
      </c>
      <c r="Z45" s="56">
        <f t="shared" si="5"/>
        <v>30</v>
      </c>
    </row>
    <row r="46" spans="2:26" ht="15" customHeight="1" x14ac:dyDescent="0.25">
      <c r="B46" s="20"/>
      <c r="C46" s="6"/>
      <c r="D46" s="48"/>
      <c r="E46" s="5"/>
      <c r="F46" s="5"/>
      <c r="G46" s="48"/>
      <c r="H46" s="19"/>
      <c r="I46" s="8"/>
      <c r="J46" s="8"/>
      <c r="K46" s="8"/>
      <c r="L46" s="55"/>
      <c r="M46" s="8"/>
      <c r="N46" s="8"/>
      <c r="O46" s="8"/>
      <c r="P46" s="55"/>
      <c r="Q46" s="8"/>
      <c r="R46" s="8"/>
      <c r="S46" s="8"/>
      <c r="T46" s="55"/>
      <c r="U46" s="8"/>
      <c r="V46" s="8"/>
      <c r="W46" s="8"/>
      <c r="X46" s="55"/>
      <c r="Y46" s="108">
        <f>Y45-Y44</f>
        <v>-0.41818181818181799</v>
      </c>
      <c r="Z46" s="108">
        <f>Z45-Z44</f>
        <v>-15.454545454545453</v>
      </c>
    </row>
    <row r="47" spans="2:26" ht="15" customHeight="1" x14ac:dyDescent="0.25">
      <c r="B47" s="20">
        <v>4</v>
      </c>
      <c r="C47" s="125" t="s">
        <v>62</v>
      </c>
      <c r="D47" s="98" t="s">
        <v>101</v>
      </c>
      <c r="E47" s="100">
        <v>7</v>
      </c>
      <c r="F47" s="100">
        <v>11</v>
      </c>
      <c r="G47" s="67">
        <f t="shared" si="0"/>
        <v>11</v>
      </c>
      <c r="H47" s="126" t="s">
        <v>55</v>
      </c>
      <c r="I47" s="105"/>
      <c r="J47" s="105"/>
      <c r="K47" s="105"/>
      <c r="L47" s="111">
        <f>SUM(I47:K47)*100/G47</f>
        <v>0</v>
      </c>
      <c r="M47" s="105"/>
      <c r="N47" s="105"/>
      <c r="O47" s="105">
        <v>1</v>
      </c>
      <c r="P47" s="111">
        <f>SUM(M47:O47)*100/G47</f>
        <v>9.0909090909090917</v>
      </c>
      <c r="Q47" s="105"/>
      <c r="R47" s="105">
        <v>1</v>
      </c>
      <c r="S47" s="105">
        <v>1</v>
      </c>
      <c r="T47" s="111">
        <f>SUM(Q47:S47)*100/G47</f>
        <v>18.181818181818183</v>
      </c>
      <c r="U47" s="105">
        <v>8</v>
      </c>
      <c r="V47" s="105"/>
      <c r="W47" s="105"/>
      <c r="X47" s="111">
        <f>SUM(U47:W47)*100/G47</f>
        <v>72.727272727272734</v>
      </c>
      <c r="Y47" s="106">
        <f t="shared" ref="Y47" si="16">(($I$11*I47)+($J$11*J47)+($K$11*K47)+($M$11*M47)+($N$11*N47)+($O$11*O47)+($Q$11*Q47)+($R$11*R47)+($S$11*S47)+($U$11*U47)+($V$11*V47)+($W$11*W47))/F47</f>
        <v>9.3636363636363633</v>
      </c>
      <c r="Z47" s="107">
        <f t="shared" ref="Z47" si="17">T47+X47</f>
        <v>90.909090909090921</v>
      </c>
    </row>
    <row r="48" spans="2:26" ht="15" customHeight="1" x14ac:dyDescent="0.25">
      <c r="B48" s="20"/>
      <c r="C48" s="6"/>
      <c r="D48" s="48"/>
      <c r="E48" s="5"/>
      <c r="F48" s="5"/>
      <c r="G48" s="48"/>
      <c r="H48" s="19"/>
      <c r="I48" s="8"/>
      <c r="J48" s="8"/>
      <c r="K48" s="8"/>
      <c r="L48" s="55"/>
      <c r="M48" s="8"/>
      <c r="N48" s="8"/>
      <c r="O48" s="8"/>
      <c r="P48" s="55"/>
      <c r="Q48" s="8"/>
      <c r="R48" s="8"/>
      <c r="S48" s="8"/>
      <c r="T48" s="55"/>
      <c r="U48" s="8"/>
      <c r="V48" s="8"/>
      <c r="W48" s="8"/>
      <c r="X48" s="55"/>
      <c r="Y48" s="55"/>
      <c r="Z48" s="56"/>
    </row>
    <row r="49" spans="2:26" ht="15" customHeight="1" x14ac:dyDescent="0.25">
      <c r="B49" s="20"/>
      <c r="C49" s="6"/>
      <c r="D49" s="98" t="s">
        <v>101</v>
      </c>
      <c r="E49" s="5"/>
      <c r="F49" s="5"/>
      <c r="G49" s="48"/>
      <c r="H49" s="126" t="s">
        <v>55</v>
      </c>
      <c r="I49" s="8"/>
      <c r="J49" s="8"/>
      <c r="K49" s="8"/>
      <c r="L49" s="55"/>
      <c r="M49" s="8"/>
      <c r="N49" s="8"/>
      <c r="O49" s="8"/>
      <c r="P49" s="55"/>
      <c r="Q49" s="8"/>
      <c r="R49" s="8"/>
      <c r="S49" s="8"/>
      <c r="T49" s="55"/>
      <c r="U49" s="8"/>
      <c r="V49" s="8"/>
      <c r="W49" s="8"/>
      <c r="X49" s="55"/>
      <c r="Y49" s="106">
        <f>AVERAGE(Y47,Y44,Y40)</f>
        <v>7.8606060606060604</v>
      </c>
      <c r="Z49" s="106">
        <f>AVERAGE(Z47,Z44,Z40)</f>
        <v>72.121212121212125</v>
      </c>
    </row>
    <row r="50" spans="2:26" ht="15" customHeight="1" x14ac:dyDescent="0.25">
      <c r="B50" s="20"/>
      <c r="C50" s="6"/>
      <c r="D50" s="48" t="s">
        <v>19</v>
      </c>
      <c r="E50" s="5"/>
      <c r="F50" s="5"/>
      <c r="G50" s="48"/>
      <c r="H50" s="19" t="s">
        <v>55</v>
      </c>
      <c r="I50" s="8"/>
      <c r="J50" s="8"/>
      <c r="K50" s="8"/>
      <c r="L50" s="55"/>
      <c r="M50" s="8"/>
      <c r="N50" s="8"/>
      <c r="O50" s="8"/>
      <c r="P50" s="55"/>
      <c r="Q50" s="8"/>
      <c r="R50" s="8"/>
      <c r="S50" s="8"/>
      <c r="T50" s="55"/>
      <c r="U50" s="8"/>
      <c r="V50" s="8"/>
      <c r="W50" s="8"/>
      <c r="X50" s="55"/>
      <c r="Y50" s="55">
        <f>AVERAGE(Y45,Y41,Y37)</f>
        <v>7.1809523809523812</v>
      </c>
      <c r="Z50" s="55">
        <f>AVERAGE(Z45,Z41,Z37)</f>
        <v>55.238095238095241</v>
      </c>
    </row>
    <row r="51" spans="2:26" ht="15" customHeight="1" x14ac:dyDescent="0.25">
      <c r="B51" s="20"/>
      <c r="C51" s="6"/>
      <c r="D51" s="48" t="s">
        <v>145</v>
      </c>
      <c r="E51" s="5"/>
      <c r="F51" s="5"/>
      <c r="G51" s="48"/>
      <c r="H51" s="19" t="s">
        <v>55</v>
      </c>
      <c r="I51" s="8"/>
      <c r="J51" s="8"/>
      <c r="K51" s="8"/>
      <c r="L51" s="55"/>
      <c r="M51" s="8"/>
      <c r="N51" s="8"/>
      <c r="O51" s="8"/>
      <c r="P51" s="55"/>
      <c r="Q51" s="8"/>
      <c r="R51" s="8"/>
      <c r="S51" s="8"/>
      <c r="T51" s="55"/>
      <c r="U51" s="8"/>
      <c r="V51" s="8"/>
      <c r="W51" s="8"/>
      <c r="X51" s="55"/>
      <c r="Y51" s="55">
        <f>AVERAGE(Y42,Y38,Y36)</f>
        <v>7.2633053221288506</v>
      </c>
      <c r="Z51" s="55">
        <f>AVERAGE(Z42,Z38,Z36)</f>
        <v>69.887955182072844</v>
      </c>
    </row>
    <row r="52" spans="2:26" x14ac:dyDescent="0.25">
      <c r="B52" s="5"/>
      <c r="C52" s="6"/>
      <c r="D52" s="48"/>
      <c r="E52" s="21"/>
      <c r="F52" s="31"/>
      <c r="G52" s="48"/>
      <c r="H52" s="52"/>
      <c r="I52" s="13"/>
      <c r="J52" s="13"/>
      <c r="K52" s="13"/>
      <c r="L52" s="55"/>
      <c r="M52" s="13"/>
      <c r="N52" s="13"/>
      <c r="O52" s="13"/>
      <c r="P52" s="50"/>
      <c r="Q52" s="13"/>
      <c r="R52" s="13"/>
      <c r="S52" s="13"/>
      <c r="T52" s="50"/>
      <c r="U52" s="13"/>
      <c r="V52" s="13"/>
      <c r="W52" s="13"/>
      <c r="X52" s="50"/>
      <c r="Y52" s="108">
        <f>Y51-Y50</f>
        <v>8.2352941176469407E-2</v>
      </c>
      <c r="Z52" s="108">
        <f>Z51-Z50</f>
        <v>14.649859943977603</v>
      </c>
    </row>
    <row r="53" spans="2:26" x14ac:dyDescent="0.25">
      <c r="B53" s="20"/>
      <c r="C53" s="6" t="s">
        <v>65</v>
      </c>
      <c r="D53" s="48" t="s">
        <v>145</v>
      </c>
      <c r="E53" s="21">
        <v>5</v>
      </c>
      <c r="F53" s="262">
        <v>17</v>
      </c>
      <c r="G53" s="67">
        <f t="shared" si="0"/>
        <v>17</v>
      </c>
      <c r="H53" s="19" t="s">
        <v>56</v>
      </c>
      <c r="I53" s="272"/>
      <c r="J53" s="272"/>
      <c r="K53" s="272"/>
      <c r="L53" s="274">
        <f t="shared" si="11"/>
        <v>0</v>
      </c>
      <c r="M53" s="272"/>
      <c r="N53" s="272"/>
      <c r="O53" s="272"/>
      <c r="P53" s="274">
        <f t="shared" si="1"/>
        <v>0</v>
      </c>
      <c r="Q53" s="272"/>
      <c r="R53" s="272"/>
      <c r="S53" s="272"/>
      <c r="T53" s="274">
        <f t="shared" si="2"/>
        <v>0</v>
      </c>
      <c r="U53" s="272">
        <v>5</v>
      </c>
      <c r="V53" s="272">
        <v>3</v>
      </c>
      <c r="W53" s="272">
        <v>9</v>
      </c>
      <c r="X53" s="274">
        <f t="shared" si="3"/>
        <v>100</v>
      </c>
      <c r="Y53" s="55">
        <f t="shared" si="4"/>
        <v>11.235294117647058</v>
      </c>
      <c r="Z53" s="56">
        <f t="shared" si="5"/>
        <v>100</v>
      </c>
    </row>
    <row r="54" spans="2:26" ht="14.25" customHeight="1" x14ac:dyDescent="0.25">
      <c r="B54" s="20">
        <v>1</v>
      </c>
      <c r="C54" s="6" t="s">
        <v>65</v>
      </c>
      <c r="D54" s="48" t="s">
        <v>19</v>
      </c>
      <c r="E54" s="5">
        <v>5</v>
      </c>
      <c r="F54" s="5">
        <v>14</v>
      </c>
      <c r="G54" s="67">
        <f t="shared" si="0"/>
        <v>14</v>
      </c>
      <c r="H54" s="19" t="s">
        <v>56</v>
      </c>
      <c r="I54" s="8">
        <v>1</v>
      </c>
      <c r="J54" s="8"/>
      <c r="K54" s="8"/>
      <c r="L54" s="55">
        <f t="shared" si="11"/>
        <v>7.1428571428571432</v>
      </c>
      <c r="M54" s="8"/>
      <c r="N54" s="8"/>
      <c r="O54" s="8"/>
      <c r="P54" s="55">
        <f t="shared" si="1"/>
        <v>0</v>
      </c>
      <c r="Q54" s="8"/>
      <c r="R54" s="8"/>
      <c r="S54" s="8"/>
      <c r="T54" s="55">
        <f t="shared" si="2"/>
        <v>0</v>
      </c>
      <c r="U54" s="8">
        <v>7</v>
      </c>
      <c r="V54" s="8">
        <v>2</v>
      </c>
      <c r="W54" s="8">
        <v>4</v>
      </c>
      <c r="X54" s="55">
        <f t="shared" si="3"/>
        <v>92.857142857142861</v>
      </c>
      <c r="Y54" s="55">
        <f t="shared" si="4"/>
        <v>10.071428571428571</v>
      </c>
      <c r="Z54" s="56">
        <f t="shared" si="5"/>
        <v>92.857142857142861</v>
      </c>
    </row>
    <row r="55" spans="2:26" ht="14.25" customHeight="1" x14ac:dyDescent="0.25">
      <c r="B55" s="20"/>
      <c r="C55" s="6" t="s">
        <v>65</v>
      </c>
      <c r="D55" s="48" t="s">
        <v>145</v>
      </c>
      <c r="E55" s="5">
        <v>6</v>
      </c>
      <c r="F55" s="5">
        <v>14</v>
      </c>
      <c r="G55" s="67">
        <f t="shared" si="0"/>
        <v>14</v>
      </c>
      <c r="H55" s="19" t="s">
        <v>56</v>
      </c>
      <c r="I55" s="8"/>
      <c r="J55" s="8"/>
      <c r="K55" s="8">
        <v>1</v>
      </c>
      <c r="L55" s="55">
        <f t="shared" si="11"/>
        <v>7.1428571428571432</v>
      </c>
      <c r="M55" s="8"/>
      <c r="N55" s="8"/>
      <c r="O55" s="8"/>
      <c r="P55" s="55">
        <f t="shared" si="1"/>
        <v>0</v>
      </c>
      <c r="Q55" s="8">
        <v>1</v>
      </c>
      <c r="R55" s="8">
        <v>1</v>
      </c>
      <c r="S55" s="8">
        <v>1</v>
      </c>
      <c r="T55" s="55">
        <f t="shared" si="2"/>
        <v>21.428571428571427</v>
      </c>
      <c r="U55" s="8">
        <v>2</v>
      </c>
      <c r="V55" s="8">
        <v>4</v>
      </c>
      <c r="W55" s="8">
        <v>4</v>
      </c>
      <c r="X55" s="55">
        <f t="shared" si="3"/>
        <v>71.428571428571431</v>
      </c>
      <c r="Y55" s="55">
        <f t="shared" si="4"/>
        <v>9.9285714285714288</v>
      </c>
      <c r="Z55" s="56">
        <f t="shared" si="5"/>
        <v>92.857142857142861</v>
      </c>
    </row>
    <row r="56" spans="2:26" ht="14.25" customHeight="1" x14ac:dyDescent="0.25">
      <c r="B56" s="20"/>
      <c r="C56" s="6"/>
      <c r="D56" s="48"/>
      <c r="E56" s="5"/>
      <c r="F56" s="5"/>
      <c r="G56" s="67"/>
      <c r="H56" s="19"/>
      <c r="I56" s="8"/>
      <c r="J56" s="8"/>
      <c r="K56" s="8"/>
      <c r="L56" s="55"/>
      <c r="M56" s="8"/>
      <c r="N56" s="8"/>
      <c r="O56" s="8"/>
      <c r="P56" s="55"/>
      <c r="Q56" s="8"/>
      <c r="R56" s="8"/>
      <c r="S56" s="8"/>
      <c r="T56" s="55"/>
      <c r="U56" s="8"/>
      <c r="V56" s="8"/>
      <c r="W56" s="8"/>
      <c r="X56" s="55"/>
      <c r="Y56" s="108">
        <f>Y55-Y54</f>
        <v>-0.14285714285714235</v>
      </c>
      <c r="Z56" s="108">
        <f>Z55-Z54</f>
        <v>0</v>
      </c>
    </row>
    <row r="57" spans="2:26" ht="14.25" customHeight="1" x14ac:dyDescent="0.25">
      <c r="B57" s="20">
        <v>2</v>
      </c>
      <c r="C57" s="125" t="s">
        <v>65</v>
      </c>
      <c r="D57" s="98" t="s">
        <v>101</v>
      </c>
      <c r="E57" s="100">
        <v>5</v>
      </c>
      <c r="F57" s="100">
        <v>15</v>
      </c>
      <c r="G57" s="67">
        <f t="shared" si="0"/>
        <v>15</v>
      </c>
      <c r="H57" s="126" t="s">
        <v>56</v>
      </c>
      <c r="I57" s="105"/>
      <c r="J57" s="105"/>
      <c r="K57" s="105"/>
      <c r="L57" s="111">
        <f>SUM(I57:K57)*100/G57</f>
        <v>0</v>
      </c>
      <c r="M57" s="105"/>
      <c r="N57" s="105"/>
      <c r="O57" s="105"/>
      <c r="P57" s="111">
        <f>SUM(M57:O57)*100/G57</f>
        <v>0</v>
      </c>
      <c r="Q57" s="105"/>
      <c r="R57" s="105"/>
      <c r="S57" s="105"/>
      <c r="T57" s="111">
        <f>SUM(Q57:S57)*100/G57</f>
        <v>0</v>
      </c>
      <c r="U57" s="105">
        <v>7</v>
      </c>
      <c r="V57" s="105">
        <v>5</v>
      </c>
      <c r="W57" s="105">
        <v>3</v>
      </c>
      <c r="X57" s="111">
        <f>SUM(U57:W57)*100/G57</f>
        <v>100</v>
      </c>
      <c r="Y57" s="106">
        <f t="shared" si="4"/>
        <v>10.733333333333333</v>
      </c>
      <c r="Z57" s="107">
        <f t="shared" si="5"/>
        <v>100</v>
      </c>
    </row>
    <row r="58" spans="2:26" ht="14.25" customHeight="1" x14ac:dyDescent="0.25">
      <c r="B58" s="5"/>
      <c r="C58" s="6" t="s">
        <v>65</v>
      </c>
      <c r="D58" s="48" t="s">
        <v>19</v>
      </c>
      <c r="E58" s="5">
        <v>6</v>
      </c>
      <c r="F58" s="5">
        <v>14</v>
      </c>
      <c r="G58" s="67">
        <f t="shared" si="0"/>
        <v>14</v>
      </c>
      <c r="H58" s="19" t="s">
        <v>56</v>
      </c>
      <c r="I58" s="8"/>
      <c r="J58" s="8"/>
      <c r="K58" s="8"/>
      <c r="L58" s="55">
        <f t="shared" si="11"/>
        <v>0</v>
      </c>
      <c r="M58" s="8"/>
      <c r="N58" s="8"/>
      <c r="O58" s="8"/>
      <c r="P58" s="55">
        <f t="shared" si="1"/>
        <v>0</v>
      </c>
      <c r="Q58" s="8"/>
      <c r="R58" s="8"/>
      <c r="S58" s="8"/>
      <c r="T58" s="55">
        <f t="shared" si="2"/>
        <v>0</v>
      </c>
      <c r="U58" s="8">
        <v>6</v>
      </c>
      <c r="V58" s="8">
        <v>5</v>
      </c>
      <c r="W58" s="8">
        <v>3</v>
      </c>
      <c r="X58" s="55">
        <f t="shared" si="3"/>
        <v>100</v>
      </c>
      <c r="Y58" s="55">
        <f t="shared" si="4"/>
        <v>10.785714285714286</v>
      </c>
      <c r="Z58" s="56">
        <f t="shared" si="5"/>
        <v>100</v>
      </c>
    </row>
    <row r="59" spans="2:26" ht="14.25" customHeight="1" x14ac:dyDescent="0.25">
      <c r="B59" s="5"/>
      <c r="C59" s="6" t="s">
        <v>65</v>
      </c>
      <c r="D59" s="48" t="s">
        <v>145</v>
      </c>
      <c r="E59" s="5">
        <v>7</v>
      </c>
      <c r="F59" s="5">
        <v>14</v>
      </c>
      <c r="G59" s="67">
        <f t="shared" si="0"/>
        <v>14</v>
      </c>
      <c r="H59" s="19" t="s">
        <v>56</v>
      </c>
      <c r="I59" s="8"/>
      <c r="J59" s="8"/>
      <c r="K59" s="8"/>
      <c r="L59" s="55">
        <f t="shared" si="11"/>
        <v>0</v>
      </c>
      <c r="M59" s="8"/>
      <c r="N59" s="8"/>
      <c r="O59" s="8"/>
      <c r="P59" s="55">
        <f t="shared" si="1"/>
        <v>0</v>
      </c>
      <c r="Q59" s="8"/>
      <c r="R59" s="8"/>
      <c r="S59" s="8"/>
      <c r="T59" s="55">
        <f t="shared" si="2"/>
        <v>0</v>
      </c>
      <c r="U59" s="8">
        <v>10</v>
      </c>
      <c r="V59" s="8">
        <v>1</v>
      </c>
      <c r="W59" s="8">
        <v>3</v>
      </c>
      <c r="X59" s="55">
        <f t="shared" si="3"/>
        <v>100</v>
      </c>
      <c r="Y59" s="55">
        <f t="shared" si="4"/>
        <v>10.5</v>
      </c>
      <c r="Z59" s="56">
        <f t="shared" si="5"/>
        <v>100</v>
      </c>
    </row>
    <row r="60" spans="2:26" ht="14.25" customHeight="1" x14ac:dyDescent="0.25">
      <c r="B60" s="5"/>
      <c r="C60" s="6"/>
      <c r="D60" s="48"/>
      <c r="E60" s="5"/>
      <c r="F60" s="5"/>
      <c r="G60" s="48"/>
      <c r="H60" s="19"/>
      <c r="I60" s="8"/>
      <c r="J60" s="8"/>
      <c r="K60" s="8"/>
      <c r="L60" s="55"/>
      <c r="M60" s="8"/>
      <c r="N60" s="8"/>
      <c r="O60" s="8"/>
      <c r="P60" s="55"/>
      <c r="Q60" s="8"/>
      <c r="R60" s="8"/>
      <c r="S60" s="8"/>
      <c r="T60" s="55"/>
      <c r="U60" s="8"/>
      <c r="V60" s="8"/>
      <c r="W60" s="8"/>
      <c r="X60" s="55"/>
      <c r="Y60" s="108">
        <f>Y59-Y58</f>
        <v>-0.28571428571428648</v>
      </c>
      <c r="Z60" s="108">
        <f>Z59-Z58</f>
        <v>0</v>
      </c>
    </row>
    <row r="61" spans="2:26" ht="14.25" customHeight="1" x14ac:dyDescent="0.25">
      <c r="B61" s="5">
        <v>3</v>
      </c>
      <c r="C61" s="125" t="s">
        <v>65</v>
      </c>
      <c r="D61" s="98" t="s">
        <v>101</v>
      </c>
      <c r="E61" s="100">
        <v>6</v>
      </c>
      <c r="F61" s="100">
        <v>11</v>
      </c>
      <c r="G61" s="67">
        <f t="shared" si="0"/>
        <v>11</v>
      </c>
      <c r="H61" s="126" t="s">
        <v>56</v>
      </c>
      <c r="I61" s="105"/>
      <c r="J61" s="105"/>
      <c r="K61" s="105"/>
      <c r="L61" s="111">
        <f>SUM(I61:K61)*100/G61</f>
        <v>0</v>
      </c>
      <c r="M61" s="105"/>
      <c r="N61" s="105"/>
      <c r="O61" s="105"/>
      <c r="P61" s="111">
        <f>SUM(M61:O61)*100/G61</f>
        <v>0</v>
      </c>
      <c r="Q61" s="105"/>
      <c r="R61" s="105"/>
      <c r="S61" s="105"/>
      <c r="T61" s="111">
        <f>SUM(Q61:S61)*100/G61</f>
        <v>0</v>
      </c>
      <c r="U61" s="105">
        <v>4</v>
      </c>
      <c r="V61" s="105">
        <v>5</v>
      </c>
      <c r="W61" s="105">
        <v>2</v>
      </c>
      <c r="X61" s="111">
        <f>SUM(U61:W61)*100/G61</f>
        <v>100</v>
      </c>
      <c r="Y61" s="106">
        <f t="shared" ref="Y61" si="18">(($I$11*I61)+($J$11*J61)+($K$11*K61)+($M$11*M61)+($N$11*N61)+($O$11*O61)+($Q$11*Q61)+($R$11*R61)+($S$11*S61)+($U$11*U61)+($V$11*V61)+($W$11*W61))/F61</f>
        <v>10.818181818181818</v>
      </c>
      <c r="Z61" s="107">
        <f t="shared" ref="Z61" si="19">T61+X61</f>
        <v>100</v>
      </c>
    </row>
    <row r="62" spans="2:26" ht="15" customHeight="1" x14ac:dyDescent="0.25">
      <c r="B62" s="5"/>
      <c r="C62" s="6" t="s">
        <v>65</v>
      </c>
      <c r="D62" s="48" t="s">
        <v>19</v>
      </c>
      <c r="E62" s="5">
        <v>7</v>
      </c>
      <c r="F62" s="5">
        <v>10</v>
      </c>
      <c r="G62" s="67">
        <f t="shared" si="0"/>
        <v>10</v>
      </c>
      <c r="H62" s="19" t="s">
        <v>56</v>
      </c>
      <c r="I62" s="8"/>
      <c r="J62" s="8"/>
      <c r="K62" s="8"/>
      <c r="L62" s="55">
        <f t="shared" si="11"/>
        <v>0</v>
      </c>
      <c r="M62" s="8"/>
      <c r="N62" s="8"/>
      <c r="O62" s="8"/>
      <c r="P62" s="55">
        <f t="shared" si="1"/>
        <v>0</v>
      </c>
      <c r="Q62" s="8"/>
      <c r="R62" s="8"/>
      <c r="S62" s="8"/>
      <c r="T62" s="55">
        <f t="shared" si="2"/>
        <v>0</v>
      </c>
      <c r="U62" s="8">
        <v>3</v>
      </c>
      <c r="V62" s="8">
        <v>4</v>
      </c>
      <c r="W62" s="8">
        <v>3</v>
      </c>
      <c r="X62" s="55">
        <f t="shared" si="3"/>
        <v>100</v>
      </c>
      <c r="Y62" s="55">
        <f t="shared" si="4"/>
        <v>11</v>
      </c>
      <c r="Z62" s="56">
        <f t="shared" si="5"/>
        <v>100</v>
      </c>
    </row>
    <row r="63" spans="2:26" ht="15" customHeight="1" x14ac:dyDescent="0.25">
      <c r="B63" s="5"/>
      <c r="C63" s="6"/>
      <c r="D63" s="48"/>
      <c r="E63" s="5"/>
      <c r="F63" s="5"/>
      <c r="G63" s="48"/>
      <c r="H63" s="19"/>
      <c r="I63" s="8"/>
      <c r="J63" s="8"/>
      <c r="K63" s="8"/>
      <c r="L63" s="55"/>
      <c r="M63" s="8"/>
      <c r="N63" s="8"/>
      <c r="O63" s="8"/>
      <c r="P63" s="55"/>
      <c r="Q63" s="8"/>
      <c r="R63" s="8"/>
      <c r="S63" s="8"/>
      <c r="T63" s="55"/>
      <c r="U63" s="8"/>
      <c r="V63" s="8"/>
      <c r="W63" s="8"/>
      <c r="X63" s="55"/>
      <c r="Y63" s="108">
        <f>Y62-Y61</f>
        <v>0.18181818181818166</v>
      </c>
      <c r="Z63" s="108">
        <f>Z62-Z61</f>
        <v>0</v>
      </c>
    </row>
    <row r="64" spans="2:26" ht="15" customHeight="1" x14ac:dyDescent="0.25">
      <c r="B64" s="5">
        <v>4</v>
      </c>
      <c r="C64" s="125" t="s">
        <v>65</v>
      </c>
      <c r="D64" s="98" t="s">
        <v>101</v>
      </c>
      <c r="E64" s="100">
        <v>7</v>
      </c>
      <c r="F64" s="100">
        <v>11</v>
      </c>
      <c r="G64" s="67">
        <f t="shared" si="0"/>
        <v>11</v>
      </c>
      <c r="H64" s="126" t="s">
        <v>56</v>
      </c>
      <c r="I64" s="105"/>
      <c r="J64" s="105"/>
      <c r="K64" s="105"/>
      <c r="L64" s="111">
        <f>SUM(I64:K64)*100/G64</f>
        <v>0</v>
      </c>
      <c r="M64" s="105"/>
      <c r="N64" s="105"/>
      <c r="O64" s="105"/>
      <c r="P64" s="111">
        <f>SUM(M64:O64)*100/G64</f>
        <v>0</v>
      </c>
      <c r="Q64" s="105"/>
      <c r="R64" s="105"/>
      <c r="S64" s="105"/>
      <c r="T64" s="111">
        <f>SUM(Q64:S64)*100/G64</f>
        <v>0</v>
      </c>
      <c r="U64" s="105"/>
      <c r="V64" s="105"/>
      <c r="W64" s="105">
        <v>11</v>
      </c>
      <c r="X64" s="111">
        <f>SUM(U64:W64)*100/G64</f>
        <v>100</v>
      </c>
      <c r="Y64" s="106">
        <f t="shared" ref="Y64:Y65" si="20">(($I$11*I64)+($J$11*J64)+($K$11*K64)+($M$11*M64)+($N$11*N64)+($O$11*O64)+($Q$11*Q64)+($R$11*R64)+($S$11*S64)+($U$11*U64)+($V$11*V64)+($W$11*W64))/F64</f>
        <v>12</v>
      </c>
      <c r="Z64" s="107">
        <f t="shared" ref="Z64:Z65" si="21">T64+X64</f>
        <v>100</v>
      </c>
    </row>
    <row r="65" spans="2:26" ht="15" customHeight="1" x14ac:dyDescent="0.25">
      <c r="B65" s="5">
        <v>5</v>
      </c>
      <c r="C65" s="125" t="s">
        <v>65</v>
      </c>
      <c r="D65" s="98" t="s">
        <v>101</v>
      </c>
      <c r="E65" s="100">
        <v>8</v>
      </c>
      <c r="F65" s="100">
        <v>11</v>
      </c>
      <c r="G65" s="67">
        <f t="shared" si="0"/>
        <v>11</v>
      </c>
      <c r="H65" s="126" t="s">
        <v>56</v>
      </c>
      <c r="I65" s="105"/>
      <c r="J65" s="105"/>
      <c r="K65" s="105"/>
      <c r="L65" s="127">
        <f>SUM(I65:K65)*100/G65</f>
        <v>0</v>
      </c>
      <c r="M65" s="105"/>
      <c r="N65" s="105"/>
      <c r="O65" s="105"/>
      <c r="P65" s="127">
        <f>SUM(M65:O65)*100/G65</f>
        <v>0</v>
      </c>
      <c r="Q65" s="105"/>
      <c r="R65" s="105"/>
      <c r="S65" s="105"/>
      <c r="T65" s="127">
        <f>SUM(Q65:S65)*100/G65</f>
        <v>0</v>
      </c>
      <c r="U65" s="105">
        <v>1</v>
      </c>
      <c r="V65" s="105">
        <v>10</v>
      </c>
      <c r="W65" s="105"/>
      <c r="X65" s="127">
        <f>SUM(U65:W65)*100/G65</f>
        <v>100</v>
      </c>
      <c r="Y65" s="106">
        <f t="shared" si="20"/>
        <v>10.909090909090908</v>
      </c>
      <c r="Z65" s="107">
        <f t="shared" si="21"/>
        <v>100</v>
      </c>
    </row>
    <row r="66" spans="2:26" ht="15" customHeight="1" x14ac:dyDescent="0.25">
      <c r="B66" s="5"/>
      <c r="C66" s="6"/>
      <c r="D66" s="48"/>
      <c r="E66" s="5"/>
      <c r="F66" s="5"/>
      <c r="G66" s="48"/>
      <c r="H66" s="19"/>
      <c r="I66" s="8"/>
      <c r="J66" s="8"/>
      <c r="K66" s="8"/>
      <c r="L66" s="55"/>
      <c r="M66" s="8"/>
      <c r="N66" s="8"/>
      <c r="O66" s="8"/>
      <c r="P66" s="55"/>
      <c r="Q66" s="8"/>
      <c r="R66" s="8"/>
      <c r="S66" s="8"/>
      <c r="T66" s="55"/>
      <c r="U66" s="8"/>
      <c r="V66" s="8"/>
      <c r="W66" s="8"/>
      <c r="X66" s="55"/>
      <c r="Y66" s="55"/>
      <c r="Z66" s="56"/>
    </row>
    <row r="67" spans="2:26" ht="15" customHeight="1" x14ac:dyDescent="0.25">
      <c r="B67" s="5"/>
      <c r="C67" s="6"/>
      <c r="D67" s="98" t="s">
        <v>101</v>
      </c>
      <c r="E67" s="5"/>
      <c r="F67" s="5"/>
      <c r="G67" s="48"/>
      <c r="H67" s="126" t="s">
        <v>56</v>
      </c>
      <c r="I67" s="8"/>
      <c r="J67" s="8"/>
      <c r="K67" s="8"/>
      <c r="L67" s="55"/>
      <c r="M67" s="8"/>
      <c r="N67" s="8"/>
      <c r="O67" s="8"/>
      <c r="P67" s="55"/>
      <c r="Q67" s="8"/>
      <c r="R67" s="8"/>
      <c r="S67" s="8"/>
      <c r="T67" s="55"/>
      <c r="U67" s="8"/>
      <c r="V67" s="8"/>
      <c r="W67" s="8"/>
      <c r="X67" s="55"/>
      <c r="Y67" s="106">
        <f>AVERAGE(Y65,Y64,Y61,Y57)</f>
        <v>11.115151515151515</v>
      </c>
      <c r="Z67" s="106">
        <f>AVERAGE(Z65,Z64,Z61,Z57)</f>
        <v>100</v>
      </c>
    </row>
    <row r="68" spans="2:26" x14ac:dyDescent="0.25">
      <c r="B68" s="5"/>
      <c r="C68" s="6"/>
      <c r="D68" s="48" t="s">
        <v>19</v>
      </c>
      <c r="E68" s="21"/>
      <c r="F68" s="21"/>
      <c r="G68" s="48"/>
      <c r="H68" s="19" t="s">
        <v>56</v>
      </c>
      <c r="I68" s="8"/>
      <c r="J68" s="8"/>
      <c r="K68" s="8"/>
      <c r="L68" s="55"/>
      <c r="M68" s="8"/>
      <c r="N68" s="8"/>
      <c r="O68" s="8"/>
      <c r="P68" s="54"/>
      <c r="Q68" s="8"/>
      <c r="R68" s="8"/>
      <c r="S68" s="8"/>
      <c r="T68" s="37"/>
      <c r="U68" s="8"/>
      <c r="V68" s="8"/>
      <c r="W68" s="8"/>
      <c r="X68" s="37"/>
      <c r="Y68" s="55">
        <f>AVERAGE(Y62,Y58,Y54)</f>
        <v>10.619047619047619</v>
      </c>
      <c r="Z68" s="55">
        <f>AVERAGE(Z62,Z58,Z54)</f>
        <v>97.619047619047635</v>
      </c>
    </row>
    <row r="69" spans="2:26" x14ac:dyDescent="0.25">
      <c r="B69" s="5"/>
      <c r="C69" s="6"/>
      <c r="D69" s="48" t="s">
        <v>145</v>
      </c>
      <c r="E69" s="21"/>
      <c r="F69" s="21"/>
      <c r="G69" s="48"/>
      <c r="H69" s="19" t="s">
        <v>56</v>
      </c>
      <c r="I69" s="8"/>
      <c r="J69" s="8"/>
      <c r="K69" s="8"/>
      <c r="L69" s="55"/>
      <c r="M69" s="8"/>
      <c r="N69" s="8"/>
      <c r="O69" s="8"/>
      <c r="P69" s="54"/>
      <c r="Q69" s="8"/>
      <c r="R69" s="8"/>
      <c r="S69" s="8"/>
      <c r="T69" s="37"/>
      <c r="U69" s="8"/>
      <c r="V69" s="8"/>
      <c r="W69" s="8"/>
      <c r="X69" s="37"/>
      <c r="Y69" s="55">
        <f>AVERAGE(Y59,Y55,Y53)</f>
        <v>10.554621848739496</v>
      </c>
      <c r="Z69" s="55">
        <f>AVERAGE(Z59,Z55,Z53)</f>
        <v>97.619047619047635</v>
      </c>
    </row>
    <row r="70" spans="2:26" x14ac:dyDescent="0.25">
      <c r="B70" s="5"/>
      <c r="C70" s="6"/>
      <c r="D70" s="48"/>
      <c r="E70" s="21"/>
      <c r="F70" s="21"/>
      <c r="G70" s="48"/>
      <c r="H70" s="64"/>
      <c r="I70" s="8"/>
      <c r="J70" s="8"/>
      <c r="K70" s="8"/>
      <c r="L70" s="55"/>
      <c r="M70" s="8"/>
      <c r="N70" s="8"/>
      <c r="O70" s="8"/>
      <c r="P70" s="54"/>
      <c r="Q70" s="8"/>
      <c r="R70" s="8"/>
      <c r="S70" s="8"/>
      <c r="T70" s="37"/>
      <c r="U70" s="8"/>
      <c r="V70" s="8"/>
      <c r="W70" s="8"/>
      <c r="X70" s="37"/>
      <c r="Y70" s="108">
        <f>Y69-Y68</f>
        <v>-6.442577030812302E-2</v>
      </c>
      <c r="Z70" s="108">
        <f>Z69-Z68</f>
        <v>0</v>
      </c>
    </row>
    <row r="71" spans="2:26" ht="18" customHeight="1" x14ac:dyDescent="0.25">
      <c r="B71" s="5"/>
      <c r="C71" s="6" t="s">
        <v>62</v>
      </c>
      <c r="D71" s="48" t="s">
        <v>145</v>
      </c>
      <c r="E71" s="5">
        <v>8</v>
      </c>
      <c r="F71" s="21">
        <v>10</v>
      </c>
      <c r="G71" s="67">
        <f t="shared" ref="G71:G73" si="22">I71+J71+K71+M71+N71+O71+Q71+R71+S71+U71+V71+W71</f>
        <v>10</v>
      </c>
      <c r="H71" s="19" t="s">
        <v>57</v>
      </c>
      <c r="I71" s="8"/>
      <c r="J71" s="8">
        <v>3</v>
      </c>
      <c r="K71" s="8">
        <v>3</v>
      </c>
      <c r="L71" s="55">
        <f t="shared" si="11"/>
        <v>60</v>
      </c>
      <c r="M71" s="8"/>
      <c r="N71" s="8"/>
      <c r="O71" s="8">
        <v>1</v>
      </c>
      <c r="P71" s="55">
        <f t="shared" ref="P71:P73" si="23">SUM(M71:O71)*100/F71</f>
        <v>10</v>
      </c>
      <c r="Q71" s="8">
        <v>1</v>
      </c>
      <c r="R71" s="8">
        <v>2</v>
      </c>
      <c r="S71" s="8"/>
      <c r="T71" s="55">
        <f t="shared" ref="T71:T73" si="24">SUM(Q71:S71)*100/F71</f>
        <v>30</v>
      </c>
      <c r="U71" s="8"/>
      <c r="V71" s="8"/>
      <c r="W71" s="8"/>
      <c r="X71" s="55">
        <f t="shared" ref="X71:X73" si="25">SUM(U71:W71)*100/F71</f>
        <v>0</v>
      </c>
      <c r="Y71" s="55">
        <f t="shared" ref="Y71:Y73" si="26">(($I$11*I71)+($J$11*J71)+($K$11*K71)+($M$11*M71)+($N$11*N71)+($O$11*O71)+($Q$11*Q71)+($R$11*R71)+($S$11*S71)+($U$11*U71)+($V$11*V71)+($W$11*W71))/F71</f>
        <v>4.4000000000000004</v>
      </c>
      <c r="Z71" s="56">
        <f t="shared" ref="Z71:Z73" si="27">T71+X71</f>
        <v>30</v>
      </c>
    </row>
    <row r="72" spans="2:26" ht="14.25" customHeight="1" x14ac:dyDescent="0.25">
      <c r="B72" s="5">
        <v>1</v>
      </c>
      <c r="C72" s="6" t="s">
        <v>62</v>
      </c>
      <c r="D72" s="48" t="s">
        <v>19</v>
      </c>
      <c r="E72" s="5">
        <v>8</v>
      </c>
      <c r="F72" s="5">
        <v>12</v>
      </c>
      <c r="G72" s="67">
        <f t="shared" si="22"/>
        <v>12</v>
      </c>
      <c r="H72" s="19" t="s">
        <v>57</v>
      </c>
      <c r="I72" s="8"/>
      <c r="J72" s="8"/>
      <c r="K72" s="8"/>
      <c r="L72" s="55">
        <f t="shared" si="11"/>
        <v>0</v>
      </c>
      <c r="M72" s="8"/>
      <c r="N72" s="8"/>
      <c r="O72" s="8"/>
      <c r="P72" s="55">
        <f t="shared" si="23"/>
        <v>0</v>
      </c>
      <c r="Q72" s="8"/>
      <c r="R72" s="8">
        <v>3</v>
      </c>
      <c r="S72" s="8">
        <v>1</v>
      </c>
      <c r="T72" s="55">
        <f t="shared" si="24"/>
        <v>33.333333333333336</v>
      </c>
      <c r="U72" s="8">
        <v>8</v>
      </c>
      <c r="V72" s="8"/>
      <c r="W72" s="8"/>
      <c r="X72" s="55">
        <f t="shared" si="25"/>
        <v>66.666666666666671</v>
      </c>
      <c r="Y72" s="55">
        <f t="shared" si="26"/>
        <v>9.4166666666666661</v>
      </c>
      <c r="Z72" s="56">
        <f t="shared" si="27"/>
        <v>100</v>
      </c>
    </row>
    <row r="73" spans="2:26" ht="18.75" customHeight="1" x14ac:dyDescent="0.25">
      <c r="B73" s="103"/>
      <c r="C73" s="6" t="s">
        <v>62</v>
      </c>
      <c r="D73" s="6" t="s">
        <v>145</v>
      </c>
      <c r="E73" s="5">
        <v>9</v>
      </c>
      <c r="F73" s="5">
        <v>12</v>
      </c>
      <c r="G73" s="67">
        <f t="shared" si="22"/>
        <v>12</v>
      </c>
      <c r="H73" s="19" t="s">
        <v>57</v>
      </c>
      <c r="I73" s="103"/>
      <c r="J73" s="103"/>
      <c r="K73" s="103"/>
      <c r="L73" s="55">
        <f t="shared" si="11"/>
        <v>0</v>
      </c>
      <c r="M73" s="103"/>
      <c r="N73" s="103"/>
      <c r="O73" s="103">
        <v>2</v>
      </c>
      <c r="P73" s="55">
        <f t="shared" si="23"/>
        <v>16.666666666666668</v>
      </c>
      <c r="Q73" s="103"/>
      <c r="R73" s="103">
        <v>4</v>
      </c>
      <c r="S73" s="103">
        <v>4</v>
      </c>
      <c r="T73" s="55">
        <f t="shared" si="24"/>
        <v>66.666666666666671</v>
      </c>
      <c r="U73" s="103">
        <v>2</v>
      </c>
      <c r="V73" s="103"/>
      <c r="W73" s="103"/>
      <c r="X73" s="55">
        <f t="shared" si="25"/>
        <v>16.666666666666668</v>
      </c>
      <c r="Y73" s="55">
        <f t="shared" si="26"/>
        <v>8.3333333333333339</v>
      </c>
      <c r="Z73" s="56">
        <f t="shared" si="27"/>
        <v>83.333333333333343</v>
      </c>
    </row>
    <row r="74" spans="2:26" ht="18.75" customHeight="1" x14ac:dyDescent="0.25">
      <c r="B74" s="103"/>
      <c r="C74" s="6"/>
      <c r="D74" s="48" t="s">
        <v>19</v>
      </c>
      <c r="E74" s="21"/>
      <c r="F74" s="21"/>
      <c r="G74" s="48"/>
      <c r="H74" s="19" t="s">
        <v>57</v>
      </c>
      <c r="I74" s="8"/>
      <c r="J74" s="8"/>
      <c r="K74" s="8"/>
      <c r="L74" s="55"/>
      <c r="M74" s="8"/>
      <c r="N74" s="8"/>
      <c r="O74" s="8"/>
      <c r="P74" s="54"/>
      <c r="Q74" s="8"/>
      <c r="R74" s="8"/>
      <c r="S74" s="8"/>
      <c r="T74" s="37"/>
      <c r="U74" s="8"/>
      <c r="V74" s="8"/>
      <c r="W74" s="8"/>
      <c r="X74" s="37"/>
      <c r="Y74" s="55">
        <f>AVERAGE(Y72)</f>
        <v>9.4166666666666661</v>
      </c>
      <c r="Z74" s="55">
        <f>AVERAGE(Z72)</f>
        <v>100</v>
      </c>
    </row>
    <row r="75" spans="2:26" ht="18.75" customHeight="1" x14ac:dyDescent="0.25">
      <c r="B75" s="103"/>
      <c r="C75" s="6"/>
      <c r="D75" s="48" t="s">
        <v>145</v>
      </c>
      <c r="E75" s="21"/>
      <c r="F75" s="21"/>
      <c r="G75" s="48"/>
      <c r="H75" s="19" t="s">
        <v>57</v>
      </c>
      <c r="I75" s="8"/>
      <c r="J75" s="8"/>
      <c r="K75" s="8"/>
      <c r="L75" s="55"/>
      <c r="M75" s="8"/>
      <c r="N75" s="8"/>
      <c r="O75" s="8"/>
      <c r="P75" s="54"/>
      <c r="Q75" s="8"/>
      <c r="R75" s="8"/>
      <c r="S75" s="8"/>
      <c r="T75" s="37"/>
      <c r="U75" s="8"/>
      <c r="V75" s="8"/>
      <c r="W75" s="8"/>
      <c r="X75" s="37"/>
      <c r="Y75" s="55">
        <f>AVERAGE(Y73,Y71)</f>
        <v>6.3666666666666671</v>
      </c>
      <c r="Z75" s="55">
        <f>AVERAGE(Z73,Z71)</f>
        <v>56.666666666666671</v>
      </c>
    </row>
    <row r="76" spans="2:26" x14ac:dyDescent="0.25">
      <c r="B76" s="103"/>
      <c r="C76" s="6"/>
      <c r="D76" s="263"/>
      <c r="E76" s="103"/>
      <c r="F76" s="103"/>
      <c r="G76" s="67"/>
      <c r="H76" s="19"/>
      <c r="I76" s="103"/>
      <c r="J76" s="103"/>
      <c r="K76" s="103"/>
      <c r="L76" s="55"/>
      <c r="M76" s="103"/>
      <c r="N76" s="103"/>
      <c r="O76" s="103"/>
      <c r="P76" s="55"/>
      <c r="Q76" s="103"/>
      <c r="R76" s="103"/>
      <c r="S76" s="103"/>
      <c r="T76" s="55"/>
      <c r="U76" s="103"/>
      <c r="V76" s="103"/>
      <c r="W76" s="103"/>
      <c r="X76" s="55"/>
      <c r="Y76" s="108">
        <f>Y75-Y74</f>
        <v>-3.0499999999999989</v>
      </c>
      <c r="Z76" s="108">
        <f>Z75-Z74</f>
        <v>-43.333333333333329</v>
      </c>
    </row>
    <row r="77" spans="2:26" ht="45" x14ac:dyDescent="0.25">
      <c r="B77" s="103"/>
      <c r="C77" s="128" t="s">
        <v>129</v>
      </c>
      <c r="D77" s="98" t="s">
        <v>101</v>
      </c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29">
        <f>AVERAGE(Y67,Y49,Y33,Y23)</f>
        <v>8.2556693306693312</v>
      </c>
      <c r="Z77" s="129">
        <f>AVERAGE(Z67,Z49,Z33,Z23)</f>
        <v>71.94555444555445</v>
      </c>
    </row>
    <row r="78" spans="2:26" ht="45" x14ac:dyDescent="0.25">
      <c r="B78" s="103"/>
      <c r="C78" s="24" t="s">
        <v>129</v>
      </c>
      <c r="D78" s="48" t="s">
        <v>19</v>
      </c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30">
        <f>AVERAGE(Y72,Y68,Y50,Y34,Y24)</f>
        <v>8.2171428571428571</v>
      </c>
      <c r="Z78" s="130">
        <f>AVERAGE(Z72,Z68,Z50,Z34,Z24)</f>
        <v>73.782106782106794</v>
      </c>
    </row>
    <row r="79" spans="2:26" ht="45" x14ac:dyDescent="0.25">
      <c r="B79" s="103"/>
      <c r="C79" s="24" t="s">
        <v>129</v>
      </c>
      <c r="D79" s="48" t="s">
        <v>145</v>
      </c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30">
        <f>AVERAGE(Y75,Y69,Y52,Y26)</f>
        <v>3.9711484593837532</v>
      </c>
      <c r="Z79" s="130">
        <f>AVERAGE(Z75,Z69,Z51,Z26)</f>
        <v>51.672926746456163</v>
      </c>
    </row>
    <row r="80" spans="2:26" x14ac:dyDescent="0.25"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8">
        <f>Y79-Y78</f>
        <v>-4.2459943977591035</v>
      </c>
      <c r="Z80" s="108">
        <f>Z79-Z78</f>
        <v>-22.109180035650631</v>
      </c>
    </row>
  </sheetData>
  <mergeCells count="27">
    <mergeCell ref="B6:Z6"/>
    <mergeCell ref="Y1:Z1"/>
    <mergeCell ref="B2:Z2"/>
    <mergeCell ref="B3:Z3"/>
    <mergeCell ref="B4:Z4"/>
    <mergeCell ref="B5:Z5"/>
    <mergeCell ref="I10:K10"/>
    <mergeCell ref="M10:O10"/>
    <mergeCell ref="Q10:S10"/>
    <mergeCell ref="U10:W10"/>
    <mergeCell ref="Y10:Y11"/>
    <mergeCell ref="B7:Z7"/>
    <mergeCell ref="I9:L9"/>
    <mergeCell ref="M9:P9"/>
    <mergeCell ref="Q9:T9"/>
    <mergeCell ref="U9:X9"/>
    <mergeCell ref="Y9:Z9"/>
    <mergeCell ref="B8:B11"/>
    <mergeCell ref="C8:C11"/>
    <mergeCell ref="D8:D11"/>
    <mergeCell ref="E8:E11"/>
    <mergeCell ref="F8:F11"/>
    <mergeCell ref="G8:G11"/>
    <mergeCell ref="H8:H11"/>
    <mergeCell ref="I8:X8"/>
    <mergeCell ref="Y8:Z8"/>
    <mergeCell ref="Z10:Z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A8"/>
  <sheetViews>
    <sheetView tabSelected="1" topLeftCell="G1" workbookViewId="0">
      <selection activeCell="AA10" sqref="AA10"/>
    </sheetView>
  </sheetViews>
  <sheetFormatPr defaultRowHeight="15" x14ac:dyDescent="0.25"/>
  <sheetData>
    <row r="2" spans="2:27" ht="18.75" customHeight="1" x14ac:dyDescent="0.25">
      <c r="B2" s="314" t="s">
        <v>155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</row>
    <row r="3" spans="2:27" ht="15.75" customHeight="1" x14ac:dyDescent="0.25">
      <c r="B3" s="315" t="s">
        <v>87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6" t="s">
        <v>88</v>
      </c>
      <c r="O3" s="319" t="s">
        <v>89</v>
      </c>
      <c r="P3" s="315" t="s">
        <v>90</v>
      </c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</row>
    <row r="4" spans="2:27" ht="15.75" customHeight="1" x14ac:dyDescent="0.25">
      <c r="B4" s="322" t="s">
        <v>91</v>
      </c>
      <c r="C4" s="323"/>
      <c r="D4" s="323"/>
      <c r="E4" s="323"/>
      <c r="F4" s="323"/>
      <c r="G4" s="323"/>
      <c r="H4" s="323"/>
      <c r="I4" s="323"/>
      <c r="J4" s="323"/>
      <c r="K4" s="324"/>
      <c r="L4" s="325" t="s">
        <v>92</v>
      </c>
      <c r="M4" s="327" t="s">
        <v>93</v>
      </c>
      <c r="N4" s="317"/>
      <c r="O4" s="320"/>
      <c r="P4" s="328" t="s">
        <v>94</v>
      </c>
      <c r="Q4" s="328" t="s">
        <v>92</v>
      </c>
      <c r="R4" s="322" t="s">
        <v>91</v>
      </c>
      <c r="S4" s="323"/>
      <c r="T4" s="323"/>
      <c r="U4" s="323"/>
      <c r="V4" s="323"/>
      <c r="W4" s="323"/>
      <c r="X4" s="323"/>
      <c r="Y4" s="323"/>
      <c r="Z4" s="323"/>
      <c r="AA4" s="324"/>
    </row>
    <row r="5" spans="2:27" ht="34.5" customHeight="1" x14ac:dyDescent="0.25">
      <c r="B5" s="309" t="s">
        <v>95</v>
      </c>
      <c r="C5" s="310"/>
      <c r="D5" s="309" t="s">
        <v>96</v>
      </c>
      <c r="E5" s="310"/>
      <c r="F5" s="309" t="s">
        <v>97</v>
      </c>
      <c r="G5" s="310"/>
      <c r="H5" s="309" t="s">
        <v>98</v>
      </c>
      <c r="I5" s="310"/>
      <c r="J5" s="309" t="s">
        <v>99</v>
      </c>
      <c r="K5" s="310"/>
      <c r="L5" s="325"/>
      <c r="M5" s="325"/>
      <c r="N5" s="317"/>
      <c r="O5" s="320"/>
      <c r="P5" s="328"/>
      <c r="Q5" s="329"/>
      <c r="R5" s="309" t="s">
        <v>95</v>
      </c>
      <c r="S5" s="310"/>
      <c r="T5" s="309" t="s">
        <v>96</v>
      </c>
      <c r="U5" s="310"/>
      <c r="V5" s="309" t="s">
        <v>97</v>
      </c>
      <c r="W5" s="310"/>
      <c r="X5" s="309" t="s">
        <v>98</v>
      </c>
      <c r="Y5" s="310"/>
      <c r="Z5" s="309" t="s">
        <v>99</v>
      </c>
      <c r="AA5" s="310"/>
    </row>
    <row r="6" spans="2:27" ht="16.5" x14ac:dyDescent="0.25">
      <c r="B6" s="112" t="s">
        <v>100</v>
      </c>
      <c r="C6" s="113" t="s">
        <v>17</v>
      </c>
      <c r="D6" s="112" t="s">
        <v>100</v>
      </c>
      <c r="E6" s="113" t="s">
        <v>17</v>
      </c>
      <c r="F6" s="112" t="s">
        <v>100</v>
      </c>
      <c r="G6" s="113" t="s">
        <v>17</v>
      </c>
      <c r="H6" s="112" t="s">
        <v>100</v>
      </c>
      <c r="I6" s="113" t="s">
        <v>17</v>
      </c>
      <c r="J6" s="112" t="s">
        <v>100</v>
      </c>
      <c r="K6" s="113" t="s">
        <v>17</v>
      </c>
      <c r="L6" s="326"/>
      <c r="M6" s="326"/>
      <c r="N6" s="318"/>
      <c r="O6" s="321"/>
      <c r="P6" s="328"/>
      <c r="Q6" s="329"/>
      <c r="R6" s="112" t="s">
        <v>100</v>
      </c>
      <c r="S6" s="113" t="s">
        <v>17</v>
      </c>
      <c r="T6" s="112" t="s">
        <v>100</v>
      </c>
      <c r="U6" s="113" t="s">
        <v>17</v>
      </c>
      <c r="V6" s="112" t="s">
        <v>100</v>
      </c>
      <c r="W6" s="113" t="s">
        <v>17</v>
      </c>
      <c r="X6" s="112" t="s">
        <v>100</v>
      </c>
      <c r="Y6" s="113" t="s">
        <v>17</v>
      </c>
      <c r="Z6" s="112" t="s">
        <v>100</v>
      </c>
      <c r="AA6" s="113" t="s">
        <v>17</v>
      </c>
    </row>
    <row r="7" spans="2:27" ht="16.5" x14ac:dyDescent="0.25">
      <c r="B7" s="114">
        <f>'16а'!Y78</f>
        <v>8.2171428571428571</v>
      </c>
      <c r="C7" s="114">
        <f>'16а'!Z78</f>
        <v>73.782106782106794</v>
      </c>
      <c r="D7" s="114">
        <f>'15а'!Y82</f>
        <v>7.7317408781694503</v>
      </c>
      <c r="E7" s="114">
        <f>'15а'!Z82</f>
        <v>73.848175633889923</v>
      </c>
      <c r="F7" s="114">
        <f>'14а'!Y82</f>
        <v>8.6064009139009148</v>
      </c>
      <c r="G7" s="114">
        <f>'14а'!Z82</f>
        <v>78.684807256235828</v>
      </c>
      <c r="H7" s="114">
        <f>'13а'!Y281</f>
        <v>6.9018351482006945</v>
      </c>
      <c r="I7" s="114">
        <f>'13а'!Z281</f>
        <v>57.723781558077775</v>
      </c>
      <c r="J7" s="114">
        <f>'12а'!Y228</f>
        <v>6.4308490172928678</v>
      </c>
      <c r="K7" s="114">
        <f>'12а'!Z228</f>
        <v>47.370542707441111</v>
      </c>
      <c r="L7" s="115">
        <f>AVERAGE(B7,D7,F7,H7,J7)</f>
        <v>7.5775937629413566</v>
      </c>
      <c r="M7" s="116">
        <f>AVERAGE(C7,E7,G7,I7,K7)</f>
        <v>66.281882787550288</v>
      </c>
      <c r="N7" s="117">
        <f>P7-M7</f>
        <v>-6.2616768416886117</v>
      </c>
      <c r="O7" s="118">
        <f>Q7-L7</f>
        <v>-1.1712628453891503</v>
      </c>
      <c r="P7" s="115">
        <f>AVERAGE(AA7,Y7,W7,U7,S7)</f>
        <v>60.020205945861676</v>
      </c>
      <c r="Q7" s="115">
        <f>AVERAGE(R7,T7,V7,X7,Z7)</f>
        <v>6.4063309175522063</v>
      </c>
      <c r="R7" s="114">
        <f>'16а'!Y79</f>
        <v>3.9711484593837532</v>
      </c>
      <c r="S7" s="114">
        <f>'16а'!Z79</f>
        <v>51.672926746456163</v>
      </c>
      <c r="T7" s="114">
        <f>'15а'!Y83</f>
        <v>8.204721888755504</v>
      </c>
      <c r="U7" s="114">
        <f>'15а'!Z83</f>
        <v>78.054221688675483</v>
      </c>
      <c r="V7" s="114">
        <f>'14а'!Y83</f>
        <v>8.3089253479169454</v>
      </c>
      <c r="W7" s="114">
        <f>'14а'!Z83</f>
        <v>79.810279667422535</v>
      </c>
      <c r="X7" s="114">
        <f>'13а'!Y282</f>
        <v>6.7788400478036337</v>
      </c>
      <c r="Y7" s="114">
        <f>'13а'!Z282</f>
        <v>60.566256132082472</v>
      </c>
      <c r="Z7" s="114">
        <f>'12а'!Y229</f>
        <v>4.7680188439011966</v>
      </c>
      <c r="AA7" s="114">
        <f>'12а'!Z229</f>
        <v>29.997345494671698</v>
      </c>
    </row>
    <row r="8" spans="2:27" ht="16.5" x14ac:dyDescent="0.25">
      <c r="B8" s="311" t="s">
        <v>102</v>
      </c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3"/>
      <c r="R8" s="119">
        <f t="shared" ref="R8:AA8" si="0">R7-B7</f>
        <v>-4.2459943977591035</v>
      </c>
      <c r="S8" s="119">
        <f t="shared" si="0"/>
        <v>-22.109180035650631</v>
      </c>
      <c r="T8" s="119">
        <f t="shared" si="0"/>
        <v>0.47298101058605369</v>
      </c>
      <c r="U8" s="119">
        <f t="shared" si="0"/>
        <v>4.2060460547855598</v>
      </c>
      <c r="V8" s="119">
        <f t="shared" si="0"/>
        <v>-0.2974755659839694</v>
      </c>
      <c r="W8" s="119">
        <f t="shared" si="0"/>
        <v>1.1254724111867063</v>
      </c>
      <c r="X8" s="119">
        <f t="shared" si="0"/>
        <v>-0.12299510039706085</v>
      </c>
      <c r="Y8" s="119">
        <f t="shared" si="0"/>
        <v>2.8424745740046973</v>
      </c>
      <c r="Z8" s="119">
        <f t="shared" si="0"/>
        <v>-1.6628301733916713</v>
      </c>
      <c r="AA8" s="119">
        <f t="shared" si="0"/>
        <v>-17.373197212769412</v>
      </c>
    </row>
  </sheetData>
  <mergeCells count="22">
    <mergeCell ref="B8:Q8"/>
    <mergeCell ref="B2:AA2"/>
    <mergeCell ref="B3:M3"/>
    <mergeCell ref="N3:N6"/>
    <mergeCell ref="O3:O6"/>
    <mergeCell ref="P3:AA3"/>
    <mergeCell ref="B4:K4"/>
    <mergeCell ref="L4:L6"/>
    <mergeCell ref="M4:M6"/>
    <mergeCell ref="P4:P6"/>
    <mergeCell ref="Q4:Q6"/>
    <mergeCell ref="Z5:AA5"/>
    <mergeCell ref="R4:AA4"/>
    <mergeCell ref="B5:C5"/>
    <mergeCell ref="D5:E5"/>
    <mergeCell ref="F5:G5"/>
    <mergeCell ref="X5:Y5"/>
    <mergeCell ref="H5:I5"/>
    <mergeCell ref="J5:K5"/>
    <mergeCell ref="R5:S5"/>
    <mergeCell ref="T5:U5"/>
    <mergeCell ref="V5:W5"/>
  </mergeCells>
  <pageMargins left="0.7" right="0.7" top="0.75" bottom="0.75" header="0.3" footer="0.3"/>
  <pageSetup paperSize="9" scale="35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1"/>
  <sheetViews>
    <sheetView workbookViewId="0">
      <selection activeCell="E136" sqref="E136:E137"/>
    </sheetView>
  </sheetViews>
  <sheetFormatPr defaultRowHeight="15" x14ac:dyDescent="0.25"/>
  <cols>
    <col min="1" max="1" width="5" customWidth="1"/>
    <col min="2" max="2" width="19" customWidth="1"/>
    <col min="3" max="3" width="12.7109375" customWidth="1"/>
  </cols>
  <sheetData>
    <row r="2" spans="2:5" ht="15.75" x14ac:dyDescent="0.25">
      <c r="B2" s="332" t="s">
        <v>58</v>
      </c>
      <c r="C2" s="332"/>
      <c r="D2" s="332"/>
      <c r="E2" s="332"/>
    </row>
    <row r="3" spans="2:5" ht="45" customHeight="1" x14ac:dyDescent="0.25">
      <c r="B3" s="333" t="s">
        <v>137</v>
      </c>
      <c r="C3" s="333"/>
      <c r="D3" s="333"/>
      <c r="E3" s="333"/>
    </row>
    <row r="4" spans="2:5" ht="51" x14ac:dyDescent="0.25">
      <c r="B4" s="69" t="s">
        <v>10</v>
      </c>
      <c r="C4" s="69" t="s">
        <v>6</v>
      </c>
      <c r="D4" s="120" t="s">
        <v>92</v>
      </c>
      <c r="E4" s="120" t="s">
        <v>103</v>
      </c>
    </row>
    <row r="5" spans="2:5" x14ac:dyDescent="0.25">
      <c r="B5" s="330" t="s">
        <v>20</v>
      </c>
      <c r="C5" s="200" t="s">
        <v>101</v>
      </c>
      <c r="D5" s="226">
        <f>'12а'!Y33</f>
        <v>6.8402020202020193</v>
      </c>
      <c r="E5" s="226">
        <f>'12а'!Z33</f>
        <v>56.493506493506494</v>
      </c>
    </row>
    <row r="6" spans="2:5" x14ac:dyDescent="0.25">
      <c r="B6" s="331"/>
      <c r="C6" s="71" t="s">
        <v>19</v>
      </c>
      <c r="D6" s="123">
        <f>'12а'!Y34</f>
        <v>6.9284033613445377</v>
      </c>
      <c r="E6" s="123">
        <f>'12а'!Z34</f>
        <v>50.019862490450727</v>
      </c>
    </row>
    <row r="7" spans="2:5" x14ac:dyDescent="0.25">
      <c r="B7" s="268"/>
      <c r="C7" s="265" t="s">
        <v>145</v>
      </c>
      <c r="D7" s="123">
        <f>'12а'!Y35</f>
        <v>7.0248179271708677</v>
      </c>
      <c r="E7" s="123">
        <f>'12а'!Z35</f>
        <v>57.30532212885155</v>
      </c>
    </row>
    <row r="8" spans="2:5" x14ac:dyDescent="0.25">
      <c r="B8" s="121"/>
      <c r="C8" s="124"/>
      <c r="D8" s="122">
        <f>D7-D6</f>
        <v>9.6414565826330012E-2</v>
      </c>
      <c r="E8" s="122">
        <f>E7-E6</f>
        <v>7.2854596384008232</v>
      </c>
    </row>
    <row r="9" spans="2:5" x14ac:dyDescent="0.25">
      <c r="B9" s="330" t="s">
        <v>22</v>
      </c>
      <c r="C9" s="200" t="s">
        <v>101</v>
      </c>
      <c r="D9" s="226">
        <f>'12а'!Y59</f>
        <v>6.0629370629370625</v>
      </c>
      <c r="E9" s="226">
        <f>'12а'!Z59</f>
        <v>40.819180819180822</v>
      </c>
    </row>
    <row r="10" spans="2:5" x14ac:dyDescent="0.25">
      <c r="B10" s="331"/>
      <c r="C10" s="71" t="s">
        <v>19</v>
      </c>
      <c r="D10" s="123">
        <f>'12а'!Y60</f>
        <v>5.7553030303030299</v>
      </c>
      <c r="E10" s="123">
        <f>'12а'!Z60</f>
        <v>31.924242424242426</v>
      </c>
    </row>
    <row r="11" spans="2:5" x14ac:dyDescent="0.25">
      <c r="B11" s="268"/>
      <c r="C11" s="265" t="s">
        <v>145</v>
      </c>
      <c r="D11" s="123">
        <f>'12а'!Y61</f>
        <v>5.3957142857142859</v>
      </c>
      <c r="E11" s="123">
        <f>'12а'!Z61</f>
        <v>31.761904761904766</v>
      </c>
    </row>
    <row r="12" spans="2:5" x14ac:dyDescent="0.25">
      <c r="B12" s="121"/>
      <c r="C12" s="124"/>
      <c r="D12" s="122">
        <f>D11-D10</f>
        <v>-0.35958874458874401</v>
      </c>
      <c r="E12" s="122">
        <f>E11-E10</f>
        <v>-0.16233766233765934</v>
      </c>
    </row>
    <row r="13" spans="2:5" x14ac:dyDescent="0.25">
      <c r="B13" s="330" t="s">
        <v>23</v>
      </c>
      <c r="C13" s="200" t="s">
        <v>101</v>
      </c>
      <c r="D13" s="226">
        <f>'12а'!Y84</f>
        <v>5.8450549450549456</v>
      </c>
      <c r="E13" s="226">
        <f>'12а'!Z84</f>
        <v>39.000999000999002</v>
      </c>
    </row>
    <row r="14" spans="2:5" x14ac:dyDescent="0.25">
      <c r="B14" s="331"/>
      <c r="C14" s="71" t="s">
        <v>19</v>
      </c>
      <c r="D14" s="123">
        <f>'12а'!Y85</f>
        <v>5.8093939393939396</v>
      </c>
      <c r="E14" s="123">
        <f>'12а'!Z85</f>
        <v>32.787878787878789</v>
      </c>
    </row>
    <row r="15" spans="2:5" x14ac:dyDescent="0.25">
      <c r="B15" s="268"/>
      <c r="C15" s="265" t="s">
        <v>145</v>
      </c>
      <c r="D15" s="123">
        <f>'12а'!Y86</f>
        <v>5.3585714285714285</v>
      </c>
      <c r="E15" s="123">
        <f>'12а'!Z86</f>
        <v>33.19047619047619</v>
      </c>
    </row>
    <row r="16" spans="2:5" x14ac:dyDescent="0.25">
      <c r="B16" s="121"/>
      <c r="C16" s="124"/>
      <c r="D16" s="122">
        <f>D15-D14</f>
        <v>-0.45082251082251101</v>
      </c>
      <c r="E16" s="122">
        <f>E15-E14</f>
        <v>0.40259740259740084</v>
      </c>
    </row>
    <row r="17" spans="2:5" x14ac:dyDescent="0.25">
      <c r="B17" s="330" t="s">
        <v>25</v>
      </c>
      <c r="C17" s="200" t="s">
        <v>101</v>
      </c>
      <c r="D17" s="226">
        <f>'12а'!Y113</f>
        <v>5.2702020202020199</v>
      </c>
      <c r="E17" s="226">
        <f>'12а'!Z113</f>
        <v>25.778388278388281</v>
      </c>
    </row>
    <row r="18" spans="2:5" x14ac:dyDescent="0.25">
      <c r="B18" s="331"/>
      <c r="C18" s="71" t="s">
        <v>19</v>
      </c>
      <c r="D18" s="123">
        <f>'12а'!Y114</f>
        <v>5.5364718614718607</v>
      </c>
      <c r="E18" s="123">
        <f>'12а'!Z114</f>
        <v>31.814574314574315</v>
      </c>
    </row>
    <row r="19" spans="2:5" x14ac:dyDescent="0.25">
      <c r="B19" s="268"/>
      <c r="C19" s="265" t="s">
        <v>145</v>
      </c>
      <c r="D19" s="123">
        <f>'12а'!Y115</f>
        <v>5.340476190476191</v>
      </c>
      <c r="E19" s="123">
        <f>'12а'!Z115</f>
        <v>24.325396825396826</v>
      </c>
    </row>
    <row r="20" spans="2:5" x14ac:dyDescent="0.25">
      <c r="B20" s="121"/>
      <c r="C20" s="124"/>
      <c r="D20" s="122">
        <f>D19-D18</f>
        <v>-0.19599567099566961</v>
      </c>
      <c r="E20" s="122">
        <f>E19-E18</f>
        <v>-7.4891774891774894</v>
      </c>
    </row>
    <row r="21" spans="2:5" x14ac:dyDescent="0.25">
      <c r="B21" s="330" t="s">
        <v>26</v>
      </c>
      <c r="C21" s="200" t="s">
        <v>101</v>
      </c>
      <c r="D21" s="226">
        <f>'12а'!Y138</f>
        <v>6.0091908091908088</v>
      </c>
      <c r="E21" s="226">
        <f>'12а'!Z138</f>
        <v>47.452547452547456</v>
      </c>
    </row>
    <row r="22" spans="2:5" x14ac:dyDescent="0.25">
      <c r="B22" s="331"/>
      <c r="C22" s="71" t="s">
        <v>19</v>
      </c>
      <c r="D22" s="123">
        <f>'12а'!Y139</f>
        <v>6.0091558441558437</v>
      </c>
      <c r="E22" s="123">
        <f>'12а'!Z139</f>
        <v>48.04329004329005</v>
      </c>
    </row>
    <row r="23" spans="2:5" x14ac:dyDescent="0.25">
      <c r="B23" s="268"/>
      <c r="C23" s="265" t="s">
        <v>145</v>
      </c>
      <c r="D23" s="123">
        <f>'12а'!Y140</f>
        <v>6.1090476190476197</v>
      </c>
      <c r="E23" s="123">
        <f>'12а'!Z140</f>
        <v>50.238095238095241</v>
      </c>
    </row>
    <row r="24" spans="2:5" x14ac:dyDescent="0.25">
      <c r="B24" s="121"/>
      <c r="C24" s="124"/>
      <c r="D24" s="122">
        <f>D23-D22</f>
        <v>9.9891774891776031E-2</v>
      </c>
      <c r="E24" s="122">
        <f>E23-E22</f>
        <v>2.1948051948051912</v>
      </c>
    </row>
    <row r="25" spans="2:5" x14ac:dyDescent="0.25">
      <c r="B25" s="330" t="s">
        <v>27</v>
      </c>
      <c r="C25" s="200" t="s">
        <v>101</v>
      </c>
      <c r="D25" s="226">
        <f>'12а'!Y163</f>
        <v>5.9753246753246758</v>
      </c>
      <c r="E25" s="226">
        <f>'12а'!Z163</f>
        <v>41.878121878121881</v>
      </c>
    </row>
    <row r="26" spans="2:5" x14ac:dyDescent="0.25">
      <c r="B26" s="331"/>
      <c r="C26" s="71" t="s">
        <v>19</v>
      </c>
      <c r="D26" s="123">
        <f>'12а'!Y164</f>
        <v>5.5298484848484843</v>
      </c>
      <c r="E26" s="123">
        <f>'12а'!Z164</f>
        <v>34.606060606060609</v>
      </c>
    </row>
    <row r="27" spans="2:5" x14ac:dyDescent="0.25">
      <c r="B27" s="268"/>
      <c r="C27" s="265" t="s">
        <v>145</v>
      </c>
      <c r="D27" s="123">
        <f>'12а'!Y165</f>
        <v>5.4485714285714284</v>
      </c>
      <c r="E27" s="123">
        <f>'12а'!Z165</f>
        <v>37.952380952380949</v>
      </c>
    </row>
    <row r="28" spans="2:5" x14ac:dyDescent="0.25">
      <c r="B28" s="121"/>
      <c r="C28" s="124"/>
      <c r="D28" s="122">
        <f>D27-D26</f>
        <v>-8.1277056277055948E-2</v>
      </c>
      <c r="E28" s="122">
        <f>E27-E26</f>
        <v>3.3463203463203399</v>
      </c>
    </row>
    <row r="29" spans="2:5" x14ac:dyDescent="0.25">
      <c r="B29" s="330" t="s">
        <v>104</v>
      </c>
      <c r="C29" s="200" t="s">
        <v>101</v>
      </c>
      <c r="D29" s="226">
        <f>'12а'!Y168</f>
        <v>8.5384615384615383</v>
      </c>
      <c r="E29" s="226">
        <f>'12а'!Z168</f>
        <v>92.307692307692307</v>
      </c>
    </row>
    <row r="30" spans="2:5" x14ac:dyDescent="0.25">
      <c r="B30" s="331"/>
      <c r="C30" s="71" t="s">
        <v>19</v>
      </c>
      <c r="D30" s="123">
        <f>'12а'!Y169</f>
        <v>8.8333333333333339</v>
      </c>
      <c r="E30" s="123">
        <f>'12а'!Z169</f>
        <v>75</v>
      </c>
    </row>
    <row r="31" spans="2:5" x14ac:dyDescent="0.25">
      <c r="B31" s="268"/>
      <c r="C31" s="265" t="s">
        <v>145</v>
      </c>
      <c r="D31" s="123">
        <f>'12а'!Y170</f>
        <v>4.1428571428571432</v>
      </c>
      <c r="E31" s="123">
        <f>'12а'!Z170</f>
        <v>28.571428571428573</v>
      </c>
    </row>
    <row r="32" spans="2:5" x14ac:dyDescent="0.25">
      <c r="B32" s="121"/>
      <c r="C32" s="124"/>
      <c r="D32" s="122">
        <f>D31-D30</f>
        <v>-4.6904761904761907</v>
      </c>
      <c r="E32" s="122">
        <f>E31-E30</f>
        <v>-46.428571428571431</v>
      </c>
    </row>
    <row r="33" spans="2:5" x14ac:dyDescent="0.25">
      <c r="B33" s="330" t="s">
        <v>105</v>
      </c>
      <c r="C33" s="200" t="s">
        <v>101</v>
      </c>
      <c r="D33" s="226">
        <f>'12а'!Y193</f>
        <v>5.2780219780219779</v>
      </c>
      <c r="E33" s="226">
        <f>'12а'!Z193</f>
        <v>26.523476523476525</v>
      </c>
    </row>
    <row r="34" spans="2:5" x14ac:dyDescent="0.25">
      <c r="B34" s="331"/>
      <c r="C34" s="71" t="s">
        <v>19</v>
      </c>
      <c r="D34" s="123">
        <f>'12а'!Y194</f>
        <v>4.8792424242424248</v>
      </c>
      <c r="E34" s="123">
        <f>'12а'!Z194</f>
        <v>25.287878787878789</v>
      </c>
    </row>
    <row r="35" spans="2:5" x14ac:dyDescent="0.25">
      <c r="B35" s="268"/>
      <c r="C35" s="265" t="s">
        <v>145</v>
      </c>
      <c r="D35" s="123">
        <f>'12а'!Y195</f>
        <v>4.9985714285714291</v>
      </c>
      <c r="E35" s="123">
        <f>'12а'!Z195</f>
        <v>25.238095238095241</v>
      </c>
    </row>
    <row r="36" spans="2:5" x14ac:dyDescent="0.25">
      <c r="B36" s="121"/>
      <c r="C36" s="124"/>
      <c r="D36" s="122">
        <f>D35-D34</f>
        <v>0.11932900432900428</v>
      </c>
      <c r="E36" s="122">
        <f>E35-E34</f>
        <v>-4.9783549783548153E-2</v>
      </c>
    </row>
    <row r="37" spans="2:5" x14ac:dyDescent="0.25">
      <c r="B37" s="330" t="s">
        <v>29</v>
      </c>
      <c r="C37" s="200" t="s">
        <v>101</v>
      </c>
      <c r="D37" s="226">
        <f>'12а'!Y197</f>
        <v>6.9230769230769234</v>
      </c>
      <c r="E37" s="226">
        <f>'12а'!Z197</f>
        <v>61.53846153846154</v>
      </c>
    </row>
    <row r="38" spans="2:5" x14ac:dyDescent="0.25">
      <c r="B38" s="331"/>
      <c r="C38" s="71" t="s">
        <v>19</v>
      </c>
      <c r="D38" s="123">
        <f>'12а'!Y198</f>
        <v>7.583333333333333</v>
      </c>
      <c r="E38" s="123">
        <f>'12а'!Z198</f>
        <v>66.666666666666671</v>
      </c>
    </row>
    <row r="39" spans="2:5" x14ac:dyDescent="0.25">
      <c r="B39" s="268"/>
      <c r="C39" s="265" t="s">
        <v>145</v>
      </c>
      <c r="D39" s="123">
        <f>'12а'!Y199</f>
        <v>3.7142857142857144</v>
      </c>
      <c r="E39" s="123">
        <f>'12а'!Z199</f>
        <v>0</v>
      </c>
    </row>
    <row r="40" spans="2:5" x14ac:dyDescent="0.25">
      <c r="B40" s="121"/>
      <c r="C40" s="124"/>
      <c r="D40" s="122">
        <f>D39-D38</f>
        <v>-3.8690476190476186</v>
      </c>
      <c r="E40" s="122">
        <f>E39-E38</f>
        <v>-66.666666666666671</v>
      </c>
    </row>
    <row r="41" spans="2:5" x14ac:dyDescent="0.25">
      <c r="B41" s="330" t="s">
        <v>106</v>
      </c>
      <c r="C41" s="200" t="s">
        <v>101</v>
      </c>
      <c r="D41" s="226">
        <f>'12а'!Y218</f>
        <v>8.4329365079365068</v>
      </c>
      <c r="E41" s="226">
        <f>'12а'!Z218</f>
        <v>82.116402116402128</v>
      </c>
    </row>
    <row r="42" spans="2:5" x14ac:dyDescent="0.25">
      <c r="B42" s="331"/>
      <c r="C42" s="71" t="s">
        <v>19</v>
      </c>
      <c r="D42" s="123">
        <f>'12а'!Y219</f>
        <v>8.0415202444614202</v>
      </c>
      <c r="E42" s="123">
        <f>'12а'!Z219</f>
        <v>74.925515660809779</v>
      </c>
    </row>
    <row r="43" spans="2:5" x14ac:dyDescent="0.25">
      <c r="B43" s="268"/>
      <c r="C43" s="265" t="s">
        <v>145</v>
      </c>
      <c r="D43" s="123">
        <f>'12а'!Y220</f>
        <v>8.1294117647058819</v>
      </c>
      <c r="E43" s="123">
        <f>'12а'!Z220</f>
        <v>77.121848739495803</v>
      </c>
    </row>
    <row r="44" spans="2:5" x14ac:dyDescent="0.25">
      <c r="B44" s="121"/>
      <c r="C44" s="124"/>
      <c r="D44" s="122">
        <f>D43-D42</f>
        <v>8.7891520244461674E-2</v>
      </c>
      <c r="E44" s="122">
        <f>E43-E42</f>
        <v>2.196333078686024</v>
      </c>
    </row>
    <row r="45" spans="2:5" x14ac:dyDescent="0.25">
      <c r="B45" s="330" t="s">
        <v>31</v>
      </c>
      <c r="C45" s="200" t="s">
        <v>101</v>
      </c>
      <c r="D45" s="226">
        <f>'12а'!Y223</f>
        <v>6.4615384615384617</v>
      </c>
      <c r="E45" s="226">
        <f>'12а'!Z223</f>
        <v>46.153846153846153</v>
      </c>
    </row>
    <row r="46" spans="2:5" x14ac:dyDescent="0.25">
      <c r="B46" s="331"/>
      <c r="C46" s="71" t="s">
        <v>19</v>
      </c>
      <c r="D46" s="123">
        <f>'12а'!Y224</f>
        <v>5.833333333333333</v>
      </c>
      <c r="E46" s="123">
        <f>'12а'!Z224</f>
        <v>50</v>
      </c>
    </row>
    <row r="47" spans="2:5" x14ac:dyDescent="0.25">
      <c r="B47" s="268"/>
      <c r="C47" s="265" t="s">
        <v>145</v>
      </c>
      <c r="D47" s="123">
        <f>'12а'!Y225</f>
        <v>3.7142857142857144</v>
      </c>
      <c r="E47" s="123">
        <f>'12а'!Z225</f>
        <v>14.285714285714286</v>
      </c>
    </row>
    <row r="48" spans="2:5" x14ac:dyDescent="0.25">
      <c r="B48" s="121"/>
      <c r="C48" s="124"/>
      <c r="D48" s="122">
        <f>D47-D46</f>
        <v>-2.1190476190476186</v>
      </c>
      <c r="E48" s="122">
        <f>E47-E46</f>
        <v>-35.714285714285715</v>
      </c>
    </row>
    <row r="49" spans="2:5" x14ac:dyDescent="0.25">
      <c r="B49" s="330" t="s">
        <v>107</v>
      </c>
      <c r="C49" s="200" t="s">
        <v>101</v>
      </c>
      <c r="D49" s="226">
        <f>'13а'!Y53</f>
        <v>6.915329115329115</v>
      </c>
      <c r="E49" s="226">
        <f>'13а'!Z53</f>
        <v>59.914529914529922</v>
      </c>
    </row>
    <row r="50" spans="2:5" x14ac:dyDescent="0.25">
      <c r="B50" s="331"/>
      <c r="C50" s="71" t="s">
        <v>19</v>
      </c>
      <c r="D50" s="123">
        <f>'13а'!Y54</f>
        <v>6.5284581105169339</v>
      </c>
      <c r="E50" s="123">
        <f>'13а'!Z54</f>
        <v>61.915966386554622</v>
      </c>
    </row>
    <row r="51" spans="2:5" x14ac:dyDescent="0.25">
      <c r="B51" s="268"/>
      <c r="C51" s="265" t="s">
        <v>145</v>
      </c>
      <c r="D51" s="123">
        <f>'13а'!Y55</f>
        <v>6.6843009931245225</v>
      </c>
      <c r="E51" s="123">
        <f>'13а'!Z55</f>
        <v>61.915966386554622</v>
      </c>
    </row>
    <row r="52" spans="2:5" x14ac:dyDescent="0.25">
      <c r="B52" s="121"/>
      <c r="C52" s="124"/>
      <c r="D52" s="122">
        <f>D51-D50</f>
        <v>0.15584288260758861</v>
      </c>
      <c r="E52" s="122">
        <f>E51-E50</f>
        <v>0</v>
      </c>
    </row>
    <row r="53" spans="2:5" x14ac:dyDescent="0.25">
      <c r="B53" s="330" t="s">
        <v>108</v>
      </c>
      <c r="C53" s="200" t="s">
        <v>101</v>
      </c>
      <c r="D53" s="226">
        <f>'13а'!Y98</f>
        <v>7.5132334332334327</v>
      </c>
      <c r="E53" s="226">
        <f>'13а'!Z98</f>
        <v>66.87867687867687</v>
      </c>
    </row>
    <row r="54" spans="2:5" x14ac:dyDescent="0.25">
      <c r="B54" s="331"/>
      <c r="C54" s="71" t="s">
        <v>19</v>
      </c>
      <c r="D54" s="123">
        <f>'13а'!Y99</f>
        <v>7.1895849248790427</v>
      </c>
      <c r="E54" s="123">
        <f>'13а'!Z99</f>
        <v>63.044881588999239</v>
      </c>
    </row>
    <row r="55" spans="2:5" x14ac:dyDescent="0.25">
      <c r="B55" s="268"/>
      <c r="C55" s="265" t="s">
        <v>145</v>
      </c>
      <c r="D55" s="123">
        <f>'13а'!Y100</f>
        <v>7.3133753501400562</v>
      </c>
      <c r="E55" s="123">
        <f>'13а'!Z100</f>
        <v>69.609243697479002</v>
      </c>
    </row>
    <row r="56" spans="2:5" x14ac:dyDescent="0.25">
      <c r="B56" s="121"/>
      <c r="C56" s="124"/>
      <c r="D56" s="122">
        <f>D55-D54</f>
        <v>0.12379042526101358</v>
      </c>
      <c r="E56" s="122">
        <f>E55-E54</f>
        <v>6.564362108479763</v>
      </c>
    </row>
    <row r="57" spans="2:5" x14ac:dyDescent="0.25">
      <c r="B57" s="330" t="s">
        <v>109</v>
      </c>
      <c r="C57" s="200" t="s">
        <v>101</v>
      </c>
      <c r="D57" s="226">
        <f>'13а'!Y123</f>
        <v>7.0811188811188801</v>
      </c>
      <c r="E57" s="226">
        <f>'13а'!Z123</f>
        <v>66.275058275058271</v>
      </c>
    </row>
    <row r="58" spans="2:5" x14ac:dyDescent="0.25">
      <c r="B58" s="331"/>
      <c r="C58" s="71" t="s">
        <v>19</v>
      </c>
      <c r="D58" s="123">
        <f>'13а'!Y124</f>
        <v>7.1945887445887449</v>
      </c>
      <c r="E58" s="123">
        <f>'13а'!Z124</f>
        <v>65.593073593073584</v>
      </c>
    </row>
    <row r="59" spans="2:5" x14ac:dyDescent="0.25">
      <c r="B59" s="268"/>
      <c r="C59" s="265" t="s">
        <v>145</v>
      </c>
      <c r="D59" s="123">
        <f>'13а'!Y125</f>
        <v>7.2228571428571424</v>
      </c>
      <c r="E59" s="123">
        <f>'13а'!Z125</f>
        <v>63.994397759103641</v>
      </c>
    </row>
    <row r="60" spans="2:5" x14ac:dyDescent="0.25">
      <c r="B60" s="121"/>
      <c r="C60" s="124"/>
      <c r="D60" s="122">
        <f>D59-D58</f>
        <v>2.8268398268397554E-2</v>
      </c>
      <c r="E60" s="122">
        <f>E59-E58</f>
        <v>-1.5986758339699421</v>
      </c>
    </row>
    <row r="61" spans="2:5" x14ac:dyDescent="0.25">
      <c r="B61" s="330" t="s">
        <v>110</v>
      </c>
      <c r="C61" s="200" t="s">
        <v>101</v>
      </c>
      <c r="D61" s="226">
        <f>'13а'!Y156</f>
        <v>7.0577755577755577</v>
      </c>
      <c r="E61" s="226">
        <f>'13а'!Z156</f>
        <v>59.30926216640502</v>
      </c>
    </row>
    <row r="62" spans="2:5" x14ac:dyDescent="0.25">
      <c r="B62" s="331"/>
      <c r="C62" s="71" t="s">
        <v>19</v>
      </c>
      <c r="D62" s="123">
        <f>'13а'!Y157</f>
        <v>6.4732129215322489</v>
      </c>
      <c r="E62" s="123">
        <f>'13а'!Z157</f>
        <v>50.791589363017934</v>
      </c>
    </row>
    <row r="63" spans="2:5" x14ac:dyDescent="0.25">
      <c r="B63" s="268"/>
      <c r="C63" s="265" t="s">
        <v>145</v>
      </c>
      <c r="D63" s="123">
        <f>'13а'!Y158</f>
        <v>6.7258103241296512</v>
      </c>
      <c r="E63" s="123">
        <f>'13а'!Z158</f>
        <v>60.812324929972</v>
      </c>
    </row>
    <row r="64" spans="2:5" x14ac:dyDescent="0.25">
      <c r="B64" s="121"/>
      <c r="C64" s="124"/>
      <c r="D64" s="122">
        <f>D63-D62</f>
        <v>0.25259740259740227</v>
      </c>
      <c r="E64" s="122">
        <f>E63-E62</f>
        <v>10.020735566954066</v>
      </c>
    </row>
    <row r="65" spans="2:5" x14ac:dyDescent="0.25">
      <c r="B65" s="330" t="s">
        <v>111</v>
      </c>
      <c r="C65" s="200" t="s">
        <v>101</v>
      </c>
      <c r="D65" s="226">
        <f>'13а'!Y201</f>
        <v>6.5562227895561227</v>
      </c>
      <c r="E65" s="226">
        <f>'13а'!Z201</f>
        <v>58.131868131868131</v>
      </c>
    </row>
    <row r="66" spans="2:5" x14ac:dyDescent="0.25">
      <c r="B66" s="331"/>
      <c r="C66" s="71" t="s">
        <v>19</v>
      </c>
      <c r="D66" s="123">
        <f>'13а'!Y202</f>
        <v>6.6219053985230456</v>
      </c>
      <c r="E66" s="123">
        <f>'13а'!Z202</f>
        <v>57.933919022154313</v>
      </c>
    </row>
    <row r="67" spans="2:5" x14ac:dyDescent="0.25">
      <c r="B67" s="268"/>
      <c r="C67" s="265" t="s">
        <v>145</v>
      </c>
      <c r="D67" s="123">
        <f>'13а'!Y203</f>
        <v>6.8430252100840336</v>
      </c>
      <c r="E67" s="123">
        <f>'13а'!Z203</f>
        <v>62.980392156862749</v>
      </c>
    </row>
    <row r="68" spans="2:5" x14ac:dyDescent="0.25">
      <c r="B68" s="121"/>
      <c r="C68" s="124"/>
      <c r="D68" s="122">
        <f>D67-D66</f>
        <v>0.22111981156098803</v>
      </c>
      <c r="E68" s="122">
        <f>E67-E66</f>
        <v>5.0464731347084353</v>
      </c>
    </row>
    <row r="69" spans="2:5" x14ac:dyDescent="0.25">
      <c r="B69" s="330" t="s">
        <v>112</v>
      </c>
      <c r="C69" s="200" t="s">
        <v>101</v>
      </c>
      <c r="D69" s="226"/>
      <c r="E69" s="226"/>
    </row>
    <row r="70" spans="2:5" x14ac:dyDescent="0.25">
      <c r="B70" s="331"/>
      <c r="C70" s="71" t="s">
        <v>19</v>
      </c>
      <c r="D70" s="123"/>
      <c r="E70" s="123"/>
    </row>
    <row r="71" spans="2:5" x14ac:dyDescent="0.25">
      <c r="B71" s="121"/>
      <c r="C71" s="124"/>
      <c r="D71" s="122">
        <f>D70-D69</f>
        <v>0</v>
      </c>
      <c r="E71" s="122">
        <f>E70-E69</f>
        <v>0</v>
      </c>
    </row>
    <row r="72" spans="2:5" x14ac:dyDescent="0.25">
      <c r="B72" s="330" t="s">
        <v>113</v>
      </c>
      <c r="C72" s="200" t="s">
        <v>101</v>
      </c>
      <c r="D72" s="226"/>
      <c r="E72" s="226"/>
    </row>
    <row r="73" spans="2:5" x14ac:dyDescent="0.25">
      <c r="B73" s="331"/>
      <c r="C73" s="71" t="s">
        <v>19</v>
      </c>
      <c r="D73" s="123"/>
      <c r="E73" s="123"/>
    </row>
    <row r="74" spans="2:5" x14ac:dyDescent="0.25">
      <c r="B74" s="121"/>
      <c r="C74" s="124"/>
      <c r="D74" s="122">
        <f>D73-D72</f>
        <v>0</v>
      </c>
      <c r="E74" s="122">
        <f>E73-E72</f>
        <v>0</v>
      </c>
    </row>
    <row r="75" spans="2:5" x14ac:dyDescent="0.25">
      <c r="B75" s="330" t="s">
        <v>114</v>
      </c>
      <c r="C75" s="200" t="s">
        <v>101</v>
      </c>
      <c r="D75" s="226"/>
      <c r="E75" s="226"/>
    </row>
    <row r="76" spans="2:5" x14ac:dyDescent="0.25">
      <c r="B76" s="331"/>
      <c r="C76" s="71" t="s">
        <v>19</v>
      </c>
      <c r="D76" s="123"/>
      <c r="E76" s="123"/>
    </row>
    <row r="77" spans="2:5" x14ac:dyDescent="0.25">
      <c r="B77" s="121"/>
      <c r="C77" s="124"/>
      <c r="D77" s="122">
        <f>D76-D75</f>
        <v>0</v>
      </c>
      <c r="E77" s="122">
        <f>E76-E75</f>
        <v>0</v>
      </c>
    </row>
    <row r="78" spans="2:5" x14ac:dyDescent="0.25">
      <c r="B78" s="330" t="s">
        <v>115</v>
      </c>
      <c r="C78" s="200" t="s">
        <v>101</v>
      </c>
      <c r="D78" s="226"/>
      <c r="E78" s="226"/>
    </row>
    <row r="79" spans="2:5" x14ac:dyDescent="0.25">
      <c r="B79" s="331"/>
      <c r="C79" s="71" t="s">
        <v>19</v>
      </c>
      <c r="D79" s="123"/>
      <c r="E79" s="123"/>
    </row>
    <row r="80" spans="2:5" x14ac:dyDescent="0.25">
      <c r="B80" s="121"/>
      <c r="C80" s="124"/>
      <c r="D80" s="122">
        <f>D79-D78</f>
        <v>0</v>
      </c>
      <c r="E80" s="122">
        <f>E79-E78</f>
        <v>0</v>
      </c>
    </row>
    <row r="81" spans="2:5" x14ac:dyDescent="0.25">
      <c r="B81" s="330" t="s">
        <v>116</v>
      </c>
      <c r="C81" s="200" t="s">
        <v>101</v>
      </c>
      <c r="D81" s="226"/>
      <c r="E81" s="226"/>
    </row>
    <row r="82" spans="2:5" x14ac:dyDescent="0.25">
      <c r="B82" s="331"/>
      <c r="C82" s="71" t="s">
        <v>19</v>
      </c>
      <c r="D82" s="123"/>
      <c r="E82" s="123"/>
    </row>
    <row r="83" spans="2:5" x14ac:dyDescent="0.25">
      <c r="B83" s="121"/>
      <c r="C83" s="124"/>
      <c r="D83" s="122">
        <f>D82-D81</f>
        <v>0</v>
      </c>
      <c r="E83" s="122">
        <f>E82-E81</f>
        <v>0</v>
      </c>
    </row>
    <row r="84" spans="2:5" x14ac:dyDescent="0.25">
      <c r="B84" s="330" t="s">
        <v>117</v>
      </c>
      <c r="C84" s="200" t="s">
        <v>101</v>
      </c>
      <c r="D84" s="226">
        <f>'13а'!Y230</f>
        <v>7.1816794316794317</v>
      </c>
      <c r="E84" s="226">
        <f>'13а'!Z230</f>
        <v>60.041070041070043</v>
      </c>
    </row>
    <row r="85" spans="2:5" x14ac:dyDescent="0.25">
      <c r="B85" s="331"/>
      <c r="C85" s="71" t="s">
        <v>19</v>
      </c>
      <c r="D85" s="123">
        <f>'13а'!Y231</f>
        <v>6.394137806637807</v>
      </c>
      <c r="E85" s="123">
        <f>'13а'!Z231</f>
        <v>52.121212121212125</v>
      </c>
    </row>
    <row r="86" spans="2:5" x14ac:dyDescent="0.25">
      <c r="B86" s="268"/>
      <c r="C86" s="265" t="s">
        <v>145</v>
      </c>
      <c r="D86" s="123">
        <f>'13а'!Y232</f>
        <v>6.8174136321195142</v>
      </c>
      <c r="E86" s="123">
        <f>'13а'!Z232</f>
        <v>60.982392957182874</v>
      </c>
    </row>
    <row r="87" spans="2:5" x14ac:dyDescent="0.25">
      <c r="B87" s="121"/>
      <c r="C87" s="124"/>
      <c r="D87" s="122">
        <f>D86-D85</f>
        <v>0.42327582548170728</v>
      </c>
      <c r="E87" s="122">
        <f>E86-E85</f>
        <v>8.8611808359707496</v>
      </c>
    </row>
    <row r="88" spans="2:5" x14ac:dyDescent="0.25">
      <c r="B88" s="330" t="s">
        <v>118</v>
      </c>
      <c r="C88" s="200" t="s">
        <v>101</v>
      </c>
      <c r="D88" s="226">
        <f>'13а'!Y259</f>
        <v>6.7170329670329672</v>
      </c>
      <c r="E88" s="226">
        <f>'13а'!Z259</f>
        <v>50.990675990676003</v>
      </c>
    </row>
    <row r="89" spans="2:5" x14ac:dyDescent="0.25">
      <c r="B89" s="331"/>
      <c r="C89" s="71" t="s">
        <v>19</v>
      </c>
      <c r="D89" s="123">
        <f>'13а'!Y260</f>
        <v>6.8566738816738821</v>
      </c>
      <c r="E89" s="123">
        <f>'13а'!Z260</f>
        <v>56.98051948051949</v>
      </c>
    </row>
    <row r="90" spans="2:5" x14ac:dyDescent="0.25">
      <c r="B90" s="268"/>
      <c r="C90" s="265" t="s">
        <v>145</v>
      </c>
      <c r="D90" s="123">
        <f>'13а'!Y261</f>
        <v>6.2313492063492069</v>
      </c>
      <c r="E90" s="123">
        <f>'13а'!Z261</f>
        <v>50.396825396825392</v>
      </c>
    </row>
    <row r="91" spans="2:5" x14ac:dyDescent="0.25">
      <c r="B91" s="121"/>
      <c r="C91" s="124"/>
      <c r="D91" s="122">
        <f>D90-D89</f>
        <v>-0.62532467532467528</v>
      </c>
      <c r="E91" s="122">
        <f>E90-E89</f>
        <v>-6.5836940836940983</v>
      </c>
    </row>
    <row r="92" spans="2:5" x14ac:dyDescent="0.25">
      <c r="B92" s="330" t="s">
        <v>119</v>
      </c>
      <c r="C92" s="200" t="s">
        <v>101</v>
      </c>
      <c r="D92" s="226">
        <f>'13а'!Y270</f>
        <v>6.2774725274725274</v>
      </c>
      <c r="E92" s="226">
        <f>'13а'!Z270</f>
        <v>51.373626373626365</v>
      </c>
    </row>
    <row r="93" spans="2:5" x14ac:dyDescent="0.25">
      <c r="B93" s="331"/>
      <c r="C93" s="71" t="s">
        <v>19</v>
      </c>
      <c r="D93" s="123">
        <f>'13а'!Y271</f>
        <v>7.1079545454545459</v>
      </c>
      <c r="E93" s="123">
        <f>'13а'!Z271</f>
        <v>53.409090909090907</v>
      </c>
    </row>
    <row r="94" spans="2:5" x14ac:dyDescent="0.25">
      <c r="B94" s="268"/>
      <c r="C94" s="265" t="s">
        <v>145</v>
      </c>
      <c r="D94" s="123">
        <f>'13а'!Y272</f>
        <v>8.6</v>
      </c>
      <c r="E94" s="123">
        <f>'13а'!Z272</f>
        <v>85.833333333333329</v>
      </c>
    </row>
    <row r="95" spans="2:5" x14ac:dyDescent="0.25">
      <c r="B95" s="121"/>
      <c r="C95" s="124"/>
      <c r="D95" s="122">
        <f>D94-D93</f>
        <v>1.4920454545454538</v>
      </c>
      <c r="E95" s="122">
        <f>E94-E93</f>
        <v>32.424242424242422</v>
      </c>
    </row>
    <row r="96" spans="2:5" x14ac:dyDescent="0.25">
      <c r="B96" s="330" t="s">
        <v>141</v>
      </c>
      <c r="C96" s="200" t="s">
        <v>101</v>
      </c>
      <c r="D96" s="226">
        <f>'13а'!Y276</f>
        <v>9.3809523809523814</v>
      </c>
      <c r="E96" s="226">
        <f>'13а'!Z276</f>
        <v>96.428571428571431</v>
      </c>
    </row>
    <row r="97" spans="2:5" x14ac:dyDescent="0.25">
      <c r="B97" s="331"/>
      <c r="C97" s="227" t="s">
        <v>19</v>
      </c>
      <c r="D97" s="226">
        <f>'13а'!Y277</f>
        <v>9.1538461538461533</v>
      </c>
      <c r="E97" s="226">
        <f>'13а'!Z277</f>
        <v>92.307692307692307</v>
      </c>
    </row>
    <row r="98" spans="2:5" x14ac:dyDescent="0.25">
      <c r="B98" s="233"/>
      <c r="C98" s="124"/>
      <c r="D98" s="122">
        <f>D97-D96</f>
        <v>-0.22710622710622808</v>
      </c>
      <c r="E98" s="122">
        <f>E97-E96</f>
        <v>-4.120879120879124</v>
      </c>
    </row>
    <row r="99" spans="2:5" x14ac:dyDescent="0.25">
      <c r="B99" s="330" t="s">
        <v>120</v>
      </c>
      <c r="C99" s="200" t="s">
        <v>101</v>
      </c>
      <c r="D99" s="226">
        <f>'13а'!Y277</f>
        <v>9.1538461538461533</v>
      </c>
      <c r="E99" s="226">
        <f>'13а'!Z277</f>
        <v>92.307692307692307</v>
      </c>
    </row>
    <row r="100" spans="2:5" x14ac:dyDescent="0.25">
      <c r="B100" s="331"/>
      <c r="C100" s="71" t="s">
        <v>19</v>
      </c>
      <c r="D100" s="123">
        <f>'13а'!Y278</f>
        <v>7.75</v>
      </c>
      <c r="E100" s="123">
        <f>'13а'!Z278</f>
        <v>58.333333333333329</v>
      </c>
    </row>
    <row r="101" spans="2:5" x14ac:dyDescent="0.25">
      <c r="B101" s="268"/>
      <c r="C101" s="265" t="s">
        <v>145</v>
      </c>
      <c r="D101" s="123">
        <f>'13а'!Y279</f>
        <v>4.5714285714285712</v>
      </c>
      <c r="E101" s="123">
        <f>'13а'!Z279</f>
        <v>28.571428571428573</v>
      </c>
    </row>
    <row r="102" spans="2:5" x14ac:dyDescent="0.25">
      <c r="B102" s="121"/>
      <c r="C102" s="124"/>
      <c r="D102" s="122">
        <f>D100-D99</f>
        <v>-1.4038461538461533</v>
      </c>
      <c r="E102" s="122">
        <f>E100-E99</f>
        <v>-33.974358974358978</v>
      </c>
    </row>
    <row r="103" spans="2:5" x14ac:dyDescent="0.25">
      <c r="B103" s="330" t="s">
        <v>121</v>
      </c>
      <c r="C103" s="200" t="s">
        <v>101</v>
      </c>
      <c r="D103" s="226">
        <f>'14а'!Y31</f>
        <v>7.8375000000000004</v>
      </c>
      <c r="E103" s="226">
        <f>'14а'!Z31</f>
        <v>71.13636363636364</v>
      </c>
    </row>
    <row r="104" spans="2:5" x14ac:dyDescent="0.25">
      <c r="B104" s="331"/>
      <c r="C104" s="71" t="s">
        <v>19</v>
      </c>
      <c r="D104" s="123">
        <f>'14а'!Y32</f>
        <v>8.543030303030303</v>
      </c>
      <c r="E104" s="123">
        <f>'14а'!Z32</f>
        <v>79.870129870129873</v>
      </c>
    </row>
    <row r="105" spans="2:5" x14ac:dyDescent="0.25">
      <c r="B105" s="268"/>
      <c r="C105" s="265" t="s">
        <v>145</v>
      </c>
      <c r="D105" s="123">
        <f>'14а'!Y33</f>
        <v>8.4412885154061623</v>
      </c>
      <c r="E105" s="123">
        <f>'14а'!Z33</f>
        <v>84</v>
      </c>
    </row>
    <row r="106" spans="2:5" x14ac:dyDescent="0.25">
      <c r="B106" s="121"/>
      <c r="C106" s="124"/>
      <c r="D106" s="122">
        <f>D105-D104</f>
        <v>-0.10174178762414066</v>
      </c>
      <c r="E106" s="122">
        <f>E105-E104</f>
        <v>4.1298701298701275</v>
      </c>
    </row>
    <row r="107" spans="2:5" x14ac:dyDescent="0.25">
      <c r="B107" s="330" t="s">
        <v>122</v>
      </c>
      <c r="C107" s="200" t="s">
        <v>101</v>
      </c>
      <c r="D107" s="226">
        <f>'14а'!Y64</f>
        <v>9.0128427128427138</v>
      </c>
      <c r="E107" s="226">
        <f>'14а'!Z64</f>
        <v>82.79220779220779</v>
      </c>
    </row>
    <row r="108" spans="2:5" x14ac:dyDescent="0.25">
      <c r="B108" s="331"/>
      <c r="C108" s="71" t="s">
        <v>19</v>
      </c>
      <c r="D108" s="123">
        <f>'14а'!Y65</f>
        <v>8.7970057720057717</v>
      </c>
      <c r="E108" s="123">
        <f>'14а'!Z65</f>
        <v>81.184291898577612</v>
      </c>
    </row>
    <row r="109" spans="2:5" x14ac:dyDescent="0.25">
      <c r="B109" s="268"/>
      <c r="C109" s="265" t="s">
        <v>145</v>
      </c>
      <c r="D109" s="123">
        <f>'14а'!Y66</f>
        <v>8.7426303854875282</v>
      </c>
      <c r="E109" s="123">
        <f>'14а'!Z66</f>
        <v>89.002267573696145</v>
      </c>
    </row>
    <row r="110" spans="2:5" x14ac:dyDescent="0.25">
      <c r="B110" s="121"/>
      <c r="C110" s="124"/>
      <c r="D110" s="122">
        <f>D109-D108</f>
        <v>-5.4375386518243474E-2</v>
      </c>
      <c r="E110" s="122">
        <f>E109-E108</f>
        <v>7.8179756751185323</v>
      </c>
    </row>
    <row r="111" spans="2:5" x14ac:dyDescent="0.25">
      <c r="B111" s="330" t="s">
        <v>123</v>
      </c>
      <c r="C111" s="200" t="s">
        <v>101</v>
      </c>
      <c r="D111" s="226">
        <f>'14а'!Y77</f>
        <v>8.4203296703296715</v>
      </c>
      <c r="E111" s="226">
        <f>'14а'!Z77</f>
        <v>84.890109890109898</v>
      </c>
    </row>
    <row r="112" spans="2:5" x14ac:dyDescent="0.25">
      <c r="B112" s="331"/>
      <c r="C112" s="71" t="s">
        <v>19</v>
      </c>
      <c r="D112" s="123">
        <f>'14а'!Y78</f>
        <v>8.4791666666666679</v>
      </c>
      <c r="E112" s="123">
        <f>'14а'!Z78</f>
        <v>75</v>
      </c>
    </row>
    <row r="113" spans="2:5" x14ac:dyDescent="0.25">
      <c r="B113" s="268"/>
      <c r="C113" s="265" t="s">
        <v>145</v>
      </c>
      <c r="D113" s="123">
        <f>'14а'!Y79</f>
        <v>7.742857142857142</v>
      </c>
      <c r="E113" s="123">
        <f>'14а'!Z79</f>
        <v>66.428571428571431</v>
      </c>
    </row>
    <row r="114" spans="2:5" x14ac:dyDescent="0.25">
      <c r="B114" s="121"/>
      <c r="C114" s="124"/>
      <c r="D114" s="122">
        <f>D113-D112</f>
        <v>-0.73630952380952586</v>
      </c>
      <c r="E114" s="122">
        <f>E113-E112</f>
        <v>-8.5714285714285694</v>
      </c>
    </row>
    <row r="115" spans="2:5" x14ac:dyDescent="0.25">
      <c r="B115" s="330" t="s">
        <v>124</v>
      </c>
      <c r="C115" s="200" t="s">
        <v>101</v>
      </c>
      <c r="D115" s="226">
        <f>'15а'!Y41</f>
        <v>7.6557442557442545</v>
      </c>
      <c r="E115" s="226">
        <f>'15а'!Z41</f>
        <v>72.092669235526373</v>
      </c>
    </row>
    <row r="116" spans="2:5" x14ac:dyDescent="0.25">
      <c r="B116" s="331"/>
      <c r="C116" s="71" t="s">
        <v>19</v>
      </c>
      <c r="D116" s="123">
        <f>'15а'!Y42</f>
        <v>7.2984384662956092</v>
      </c>
      <c r="E116" s="123">
        <f>'15а'!Z42</f>
        <v>69.958256029684605</v>
      </c>
    </row>
    <row r="117" spans="2:5" x14ac:dyDescent="0.25">
      <c r="B117" s="268"/>
      <c r="C117" s="265" t="s">
        <v>145</v>
      </c>
      <c r="D117" s="123">
        <f>'15а'!Y43</f>
        <v>7.7276710684273713</v>
      </c>
      <c r="E117" s="123">
        <f>'15а'!Z43</f>
        <v>76.914765906362547</v>
      </c>
    </row>
    <row r="118" spans="2:5" x14ac:dyDescent="0.25">
      <c r="B118" s="121"/>
      <c r="C118" s="124"/>
      <c r="D118" s="122">
        <f>D117-D116</f>
        <v>0.42923260213176206</v>
      </c>
      <c r="E118" s="122">
        <f>E117-E116</f>
        <v>6.9565098766779414</v>
      </c>
    </row>
    <row r="119" spans="2:5" x14ac:dyDescent="0.25">
      <c r="B119" s="330" t="s">
        <v>125</v>
      </c>
      <c r="C119" s="200" t="s">
        <v>101</v>
      </c>
      <c r="D119" s="226">
        <f>'15а'!Y77</f>
        <v>8.651812631812632</v>
      </c>
      <c r="E119" s="226">
        <f>'15а'!Z77</f>
        <v>83.244422244422253</v>
      </c>
    </row>
    <row r="120" spans="2:5" x14ac:dyDescent="0.25">
      <c r="B120" s="331"/>
      <c r="C120" s="71" t="s">
        <v>19</v>
      </c>
      <c r="D120" s="123">
        <f>'15а'!Y78</f>
        <v>8.1650432900432914</v>
      </c>
      <c r="E120" s="123">
        <f>'15а'!Z78</f>
        <v>77.738095238095227</v>
      </c>
    </row>
    <row r="121" spans="2:5" x14ac:dyDescent="0.25">
      <c r="B121" s="268"/>
      <c r="C121" s="265" t="s">
        <v>145</v>
      </c>
      <c r="D121" s="123">
        <f>'15а'!Y79</f>
        <v>8.681772709083635</v>
      </c>
      <c r="E121" s="123">
        <f>'15а'!Z79</f>
        <v>79.193677470988405</v>
      </c>
    </row>
    <row r="122" spans="2:5" x14ac:dyDescent="0.25">
      <c r="B122" s="121"/>
      <c r="C122" s="124"/>
      <c r="D122" s="122">
        <f>D121-D120</f>
        <v>0.51672941904034353</v>
      </c>
      <c r="E122" s="122">
        <f>E121-E120</f>
        <v>1.4555822328931782</v>
      </c>
    </row>
    <row r="123" spans="2:5" x14ac:dyDescent="0.25">
      <c r="B123" s="330" t="s">
        <v>126</v>
      </c>
      <c r="C123" s="200" t="s">
        <v>101</v>
      </c>
      <c r="D123" s="226">
        <f>'16а'!Y23</f>
        <v>6.3681318681318686</v>
      </c>
      <c r="E123" s="226">
        <f>'16а'!Z23</f>
        <v>45.054945054945051</v>
      </c>
    </row>
    <row r="124" spans="2:5" x14ac:dyDescent="0.25">
      <c r="B124" s="331"/>
      <c r="C124" s="71" t="s">
        <v>19</v>
      </c>
      <c r="D124" s="123">
        <f>'16а'!Y24</f>
        <v>6.583333333333333</v>
      </c>
      <c r="E124" s="123">
        <f>'16а'!Z24</f>
        <v>51.767676767676768</v>
      </c>
    </row>
    <row r="125" spans="2:5" x14ac:dyDescent="0.25">
      <c r="B125" s="268"/>
      <c r="C125" s="265" t="s">
        <v>145</v>
      </c>
      <c r="D125" s="123">
        <f>'16а'!Y25</f>
        <v>5.4642857142857144</v>
      </c>
      <c r="E125" s="123">
        <f>'16а'!Z25</f>
        <v>34.285714285714285</v>
      </c>
    </row>
    <row r="126" spans="2:5" x14ac:dyDescent="0.25">
      <c r="B126" s="121"/>
      <c r="C126" s="124"/>
      <c r="D126" s="122">
        <f>D125-D124</f>
        <v>-1.1190476190476186</v>
      </c>
      <c r="E126" s="122">
        <f>E125-E124</f>
        <v>-17.481962481962483</v>
      </c>
    </row>
    <row r="127" spans="2:5" x14ac:dyDescent="0.25">
      <c r="B127" s="330" t="s">
        <v>127</v>
      </c>
      <c r="C127" s="200" t="s">
        <v>101</v>
      </c>
      <c r="D127" s="226">
        <f>'16а'!Y33</f>
        <v>7.6787878787878796</v>
      </c>
      <c r="E127" s="226">
        <f>'16а'!Z33</f>
        <v>70.606060606060609</v>
      </c>
    </row>
    <row r="128" spans="2:5" x14ac:dyDescent="0.25">
      <c r="B128" s="331"/>
      <c r="C128" s="71" t="s">
        <v>19</v>
      </c>
      <c r="D128" s="123">
        <f>'16а'!Y34</f>
        <v>7.2857142857142856</v>
      </c>
      <c r="E128" s="123">
        <f>'16а'!Z34</f>
        <v>64.285714285714292</v>
      </c>
    </row>
    <row r="129" spans="2:5" x14ac:dyDescent="0.25">
      <c r="B129" s="268"/>
      <c r="C129" s="265" t="s">
        <v>145</v>
      </c>
      <c r="D129" s="123">
        <f>'16а'!Y35</f>
        <v>-0.39307359307359402</v>
      </c>
      <c r="E129" s="123">
        <f>'16а'!Z35</f>
        <v>-6.3203463203463173</v>
      </c>
    </row>
    <row r="130" spans="2:5" x14ac:dyDescent="0.25">
      <c r="B130" s="121"/>
      <c r="C130" s="124"/>
      <c r="D130" s="122">
        <f>D129-D128</f>
        <v>-7.6787878787878796</v>
      </c>
      <c r="E130" s="122">
        <f>E129-E128</f>
        <v>-70.606060606060609</v>
      </c>
    </row>
    <row r="131" spans="2:5" x14ac:dyDescent="0.25">
      <c r="B131" s="330" t="s">
        <v>128</v>
      </c>
      <c r="C131" s="200" t="s">
        <v>101</v>
      </c>
      <c r="D131" s="226">
        <f>'16а'!Y67</f>
        <v>11.115151515151515</v>
      </c>
      <c r="E131" s="226">
        <f>'16а'!Z67</f>
        <v>100</v>
      </c>
    </row>
    <row r="132" spans="2:5" x14ac:dyDescent="0.25">
      <c r="B132" s="331"/>
      <c r="C132" s="71" t="s">
        <v>19</v>
      </c>
      <c r="D132" s="123">
        <f>'16а'!Y68</f>
        <v>10.619047619047619</v>
      </c>
      <c r="E132" s="123">
        <f>'16а'!Z68</f>
        <v>97.619047619047635</v>
      </c>
    </row>
    <row r="133" spans="2:5" x14ac:dyDescent="0.25">
      <c r="B133" s="268"/>
      <c r="C133" s="265" t="s">
        <v>145</v>
      </c>
      <c r="D133" s="123">
        <f>'16а'!Y69</f>
        <v>10.554621848739496</v>
      </c>
      <c r="E133" s="123">
        <f>'16а'!Z69</f>
        <v>97.619047619047635</v>
      </c>
    </row>
    <row r="134" spans="2:5" x14ac:dyDescent="0.25">
      <c r="B134" s="121"/>
      <c r="C134" s="124"/>
      <c r="D134" s="122">
        <f>D133-D132</f>
        <v>-6.442577030812302E-2</v>
      </c>
      <c r="E134" s="122">
        <f>E133-E132</f>
        <v>0</v>
      </c>
    </row>
    <row r="135" spans="2:5" x14ac:dyDescent="0.25">
      <c r="B135" s="330" t="s">
        <v>57</v>
      </c>
      <c r="C135" s="200" t="s">
        <v>101</v>
      </c>
      <c r="D135" s="226"/>
      <c r="E135" s="226"/>
    </row>
    <row r="136" spans="2:5" x14ac:dyDescent="0.25">
      <c r="B136" s="331"/>
      <c r="C136" s="71" t="s">
        <v>19</v>
      </c>
      <c r="D136" s="123">
        <f>'16а'!Y72</f>
        <v>9.4166666666666661</v>
      </c>
      <c r="E136" s="123">
        <f>'16а'!Z72</f>
        <v>100</v>
      </c>
    </row>
    <row r="137" spans="2:5" x14ac:dyDescent="0.25">
      <c r="B137" s="268"/>
      <c r="C137" s="265" t="s">
        <v>145</v>
      </c>
      <c r="D137" s="123">
        <f>'16а'!Y73</f>
        <v>8.3333333333333339</v>
      </c>
      <c r="E137" s="123">
        <f>'16а'!Z73</f>
        <v>83.333333333333343</v>
      </c>
    </row>
    <row r="138" spans="2:5" x14ac:dyDescent="0.25">
      <c r="B138" s="121"/>
      <c r="C138" s="124"/>
      <c r="D138" s="122">
        <f>D137-D136</f>
        <v>-1.0833333333333321</v>
      </c>
      <c r="E138" s="122">
        <f>E137-E136</f>
        <v>-16.666666666666657</v>
      </c>
    </row>
    <row r="139" spans="2:5" x14ac:dyDescent="0.25">
      <c r="B139" s="330" t="s">
        <v>53</v>
      </c>
      <c r="C139" s="200" t="s">
        <v>101</v>
      </c>
      <c r="D139" s="226">
        <f>'16а'!Y33</f>
        <v>7.6787878787878796</v>
      </c>
      <c r="E139" s="226">
        <f>'16а'!Z33</f>
        <v>70.606060606060609</v>
      </c>
    </row>
    <row r="140" spans="2:5" x14ac:dyDescent="0.25">
      <c r="B140" s="331"/>
      <c r="C140" s="71" t="s">
        <v>19</v>
      </c>
      <c r="D140" s="123">
        <f>'16а'!Y34</f>
        <v>7.2857142857142856</v>
      </c>
      <c r="E140" s="123">
        <f>'16а'!Z34</f>
        <v>64.285714285714292</v>
      </c>
    </row>
    <row r="141" spans="2:5" x14ac:dyDescent="0.25">
      <c r="B141" s="121"/>
      <c r="C141" s="124"/>
      <c r="D141" s="122">
        <f>D140-D139</f>
        <v>-0.39307359307359402</v>
      </c>
      <c r="E141" s="122">
        <f>E140-E139</f>
        <v>-6.3203463203463173</v>
      </c>
    </row>
  </sheetData>
  <mergeCells count="38">
    <mergeCell ref="B139:B140"/>
    <mergeCell ref="B115:B116"/>
    <mergeCell ref="B119:B120"/>
    <mergeCell ref="B123:B124"/>
    <mergeCell ref="B127:B128"/>
    <mergeCell ref="B131:B132"/>
    <mergeCell ref="B135:B136"/>
    <mergeCell ref="B111:B112"/>
    <mergeCell ref="B69:B70"/>
    <mergeCell ref="B72:B73"/>
    <mergeCell ref="B75:B76"/>
    <mergeCell ref="B78:B79"/>
    <mergeCell ref="B81:B82"/>
    <mergeCell ref="B84:B85"/>
    <mergeCell ref="B88:B89"/>
    <mergeCell ref="B92:B93"/>
    <mergeCell ref="B99:B100"/>
    <mergeCell ref="B103:B104"/>
    <mergeCell ref="B107:B108"/>
    <mergeCell ref="B96:B97"/>
    <mergeCell ref="B65:B66"/>
    <mergeCell ref="B21:B22"/>
    <mergeCell ref="B25:B26"/>
    <mergeCell ref="B29:B30"/>
    <mergeCell ref="B33:B34"/>
    <mergeCell ref="B37:B38"/>
    <mergeCell ref="B41:B42"/>
    <mergeCell ref="B45:B46"/>
    <mergeCell ref="B49:B50"/>
    <mergeCell ref="B53:B54"/>
    <mergeCell ref="B57:B58"/>
    <mergeCell ref="B61:B62"/>
    <mergeCell ref="B17:B18"/>
    <mergeCell ref="B2:E2"/>
    <mergeCell ref="B3:E3"/>
    <mergeCell ref="B5:B6"/>
    <mergeCell ref="B9:B10"/>
    <mergeCell ref="B13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12а</vt:lpstr>
      <vt:lpstr>13а</vt:lpstr>
      <vt:lpstr>14а</vt:lpstr>
      <vt:lpstr>15а</vt:lpstr>
      <vt:lpstr>16а</vt:lpstr>
      <vt:lpstr>порівняння</vt:lpstr>
      <vt:lpstr>Загальний по предметах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2018-07-18T07:20:26Z</dcterms:modified>
</cp:coreProperties>
</file>