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1720" windowHeight="13140" activeTab="5"/>
  </bookViews>
  <sheets>
    <sheet name="12а" sheetId="1" r:id="rId1"/>
    <sheet name="13а" sheetId="2" r:id="rId2"/>
    <sheet name="14а" sheetId="3" r:id="rId3"/>
    <sheet name="15а" sheetId="4" r:id="rId4"/>
    <sheet name="16а" sheetId="5" r:id="rId5"/>
    <sheet name="порівняння" sheetId="6" r:id="rId6"/>
    <sheet name="Лист1" sheetId="7" r:id="rId7"/>
  </sheets>
  <calcPr calcId="191029"/>
</workbook>
</file>

<file path=xl/calcChain.xml><?xml version="1.0" encoding="utf-8"?>
<calcChain xmlns="http://schemas.openxmlformats.org/spreadsheetml/2006/main">
  <c r="Y332" i="2" l="1"/>
  <c r="X332" i="2"/>
  <c r="Y331" i="2"/>
  <c r="X331" i="2"/>
  <c r="F323" i="2" l="1"/>
  <c r="X323" i="2" s="1"/>
  <c r="O323" i="2" l="1"/>
  <c r="W323" i="2"/>
  <c r="K323" i="2"/>
  <c r="S323" i="2"/>
  <c r="Y323" i="2" s="1"/>
  <c r="Y18" i="4"/>
  <c r="X18" i="4"/>
  <c r="T18" i="4"/>
  <c r="P18" i="4"/>
  <c r="L18" i="4"/>
  <c r="G18" i="4"/>
  <c r="Y17" i="4"/>
  <c r="G17" i="4"/>
  <c r="X17" i="4"/>
  <c r="T17" i="4"/>
  <c r="P17" i="4"/>
  <c r="L17" i="4"/>
  <c r="G16" i="4"/>
  <c r="G262" i="1"/>
  <c r="L262" i="1" s="1"/>
  <c r="Y19" i="4" l="1"/>
  <c r="X262" i="1"/>
  <c r="Z17" i="4"/>
  <c r="Z18" i="4"/>
  <c r="Z19" i="4" s="1"/>
  <c r="Y262" i="1"/>
  <c r="T262" i="1"/>
  <c r="Z262" i="1" s="1"/>
  <c r="P262" i="1"/>
  <c r="F256" i="2" l="1"/>
  <c r="W256" i="2" s="1"/>
  <c r="F168" i="2"/>
  <c r="X168" i="2" s="1"/>
  <c r="X256" i="2" l="1"/>
  <c r="K256" i="2"/>
  <c r="S256" i="2"/>
  <c r="Y256" i="2" s="1"/>
  <c r="O256" i="2"/>
  <c r="O168" i="2"/>
  <c r="K168" i="2"/>
  <c r="S168" i="2"/>
  <c r="L60" i="5"/>
  <c r="G60" i="5"/>
  <c r="P60" i="5" s="1"/>
  <c r="G58" i="5"/>
  <c r="Y58" i="5" s="1"/>
  <c r="G46" i="5"/>
  <c r="Y46" i="5" s="1"/>
  <c r="G42" i="5"/>
  <c r="X42" i="5" s="1"/>
  <c r="G40" i="5"/>
  <c r="Y40" i="5" s="1"/>
  <c r="G28" i="5"/>
  <c r="X28" i="5" s="1"/>
  <c r="G24" i="5"/>
  <c r="Y24" i="5" s="1"/>
  <c r="G22" i="5"/>
  <c r="X22" i="5" s="1"/>
  <c r="G85" i="4"/>
  <c r="Y85" i="4" s="1"/>
  <c r="G79" i="4"/>
  <c r="X79" i="4" s="1"/>
  <c r="G73" i="4"/>
  <c r="Y73" i="4" s="1"/>
  <c r="G67" i="4"/>
  <c r="Y67" i="4" s="1"/>
  <c r="G61" i="4"/>
  <c r="Y61" i="4" s="1"/>
  <c r="G57" i="4"/>
  <c r="X57" i="4" s="1"/>
  <c r="Y55" i="4"/>
  <c r="G55" i="4"/>
  <c r="T55" i="4" s="1"/>
  <c r="G41" i="4"/>
  <c r="X41" i="4" s="1"/>
  <c r="G35" i="4"/>
  <c r="Y35" i="4" s="1"/>
  <c r="G29" i="4"/>
  <c r="P29" i="4" s="1"/>
  <c r="G23" i="4"/>
  <c r="P23" i="4" s="1"/>
  <c r="G14" i="4"/>
  <c r="Y14" i="4" s="1"/>
  <c r="G12" i="4"/>
  <c r="Y12" i="4" s="1"/>
  <c r="G86" i="3"/>
  <c r="X86" i="3" s="1"/>
  <c r="G84" i="3"/>
  <c r="Y84" i="3" s="1"/>
  <c r="G71" i="3"/>
  <c r="X71" i="3" s="1"/>
  <c r="G65" i="3"/>
  <c r="G59" i="3"/>
  <c r="G53" i="3"/>
  <c r="G48" i="3"/>
  <c r="G42" i="3"/>
  <c r="Y42" i="3" s="1"/>
  <c r="G44" i="3"/>
  <c r="X44" i="3" s="1"/>
  <c r="G29" i="3"/>
  <c r="Y29" i="3" s="1"/>
  <c r="G23" i="3"/>
  <c r="P23" i="3" s="1"/>
  <c r="G18" i="3"/>
  <c r="Y18" i="3" s="1"/>
  <c r="G12" i="3"/>
  <c r="X12" i="3" s="1"/>
  <c r="G14" i="3"/>
  <c r="Y14" i="3" s="1"/>
  <c r="F326" i="2"/>
  <c r="X326" i="2" s="1"/>
  <c r="F309" i="2"/>
  <c r="X309" i="2" s="1"/>
  <c r="F303" i="2"/>
  <c r="O303" i="2" s="1"/>
  <c r="F297" i="2"/>
  <c r="X297" i="2" s="1"/>
  <c r="K292" i="2"/>
  <c r="F292" i="2"/>
  <c r="O292" i="2" s="1"/>
  <c r="F286" i="2"/>
  <c r="X286" i="2" s="1"/>
  <c r="F288" i="2"/>
  <c r="X288" i="2" s="1"/>
  <c r="F273" i="2"/>
  <c r="O273" i="2" s="1"/>
  <c r="F267" i="2"/>
  <c r="X267" i="2" s="1"/>
  <c r="F262" i="2"/>
  <c r="O262" i="2" s="1"/>
  <c r="F258" i="2"/>
  <c r="X258" i="2" s="1"/>
  <c r="F255" i="2"/>
  <c r="W255" i="2" s="1"/>
  <c r="Y53" i="3" l="1"/>
  <c r="X53" i="3"/>
  <c r="Y65" i="3"/>
  <c r="X65" i="3"/>
  <c r="P48" i="3"/>
  <c r="X48" i="3"/>
  <c r="P59" i="3"/>
  <c r="X59" i="3"/>
  <c r="L24" i="5"/>
  <c r="T24" i="5"/>
  <c r="T60" i="5"/>
  <c r="Y60" i="5"/>
  <c r="Y70" i="5" s="1"/>
  <c r="T58" i="5"/>
  <c r="L58" i="5"/>
  <c r="P58" i="5"/>
  <c r="P46" i="5"/>
  <c r="X46" i="5"/>
  <c r="L46" i="5"/>
  <c r="T46" i="5"/>
  <c r="Z46" i="5" s="1"/>
  <c r="T42" i="5"/>
  <c r="Z42" i="5" s="1"/>
  <c r="L42" i="5"/>
  <c r="Y42" i="5"/>
  <c r="Y56" i="5" s="1"/>
  <c r="P42" i="5"/>
  <c r="P40" i="5"/>
  <c r="X40" i="5"/>
  <c r="L40" i="5"/>
  <c r="T40" i="5"/>
  <c r="Z40" i="5" s="1"/>
  <c r="L23" i="4"/>
  <c r="T41" i="4"/>
  <c r="P67" i="4"/>
  <c r="X67" i="4"/>
  <c r="P85" i="4"/>
  <c r="L41" i="4"/>
  <c r="Y41" i="4"/>
  <c r="L67" i="4"/>
  <c r="T67" i="4"/>
  <c r="L85" i="4"/>
  <c r="T85" i="4"/>
  <c r="P12" i="4"/>
  <c r="X12" i="4"/>
  <c r="L12" i="4"/>
  <c r="T12" i="4"/>
  <c r="Z12" i="4" s="1"/>
  <c r="Z41" i="4"/>
  <c r="P41" i="4"/>
  <c r="P35" i="4"/>
  <c r="L35" i="4"/>
  <c r="T35" i="4"/>
  <c r="L29" i="4"/>
  <c r="T29" i="4"/>
  <c r="Y29" i="4"/>
  <c r="T23" i="4"/>
  <c r="Y23" i="4"/>
  <c r="P14" i="4"/>
  <c r="X14" i="4"/>
  <c r="L14" i="4"/>
  <c r="T14" i="4"/>
  <c r="Z14" i="4" s="1"/>
  <c r="T79" i="4"/>
  <c r="Z79" i="4" s="1"/>
  <c r="L79" i="4"/>
  <c r="Y79" i="4"/>
  <c r="Y96" i="4" s="1"/>
  <c r="P79" i="4"/>
  <c r="P73" i="4"/>
  <c r="L73" i="4"/>
  <c r="T73" i="4"/>
  <c r="X61" i="4"/>
  <c r="P61" i="4"/>
  <c r="L61" i="4"/>
  <c r="T61" i="4"/>
  <c r="T57" i="4"/>
  <c r="Z57" i="4" s="1"/>
  <c r="L57" i="4"/>
  <c r="Y57" i="4"/>
  <c r="P57" i="4"/>
  <c r="P55" i="4"/>
  <c r="X55" i="4"/>
  <c r="Z55" i="4" s="1"/>
  <c r="L55" i="4"/>
  <c r="L84" i="3"/>
  <c r="T84" i="3"/>
  <c r="T59" i="3"/>
  <c r="L59" i="3"/>
  <c r="T48" i="3"/>
  <c r="L48" i="3"/>
  <c r="Y48" i="3"/>
  <c r="T44" i="3"/>
  <c r="Z44" i="3" s="1"/>
  <c r="L44" i="3"/>
  <c r="Y44" i="3"/>
  <c r="Y23" i="3"/>
  <c r="Y40" i="3" s="1"/>
  <c r="L23" i="3"/>
  <c r="T23" i="3"/>
  <c r="T12" i="3"/>
  <c r="L12" i="3"/>
  <c r="Y12" i="3"/>
  <c r="O326" i="2"/>
  <c r="W326" i="2"/>
  <c r="K303" i="2"/>
  <c r="K326" i="2"/>
  <c r="S326" i="2"/>
  <c r="O309" i="2"/>
  <c r="K309" i="2"/>
  <c r="S309" i="2"/>
  <c r="S303" i="2"/>
  <c r="X303" i="2"/>
  <c r="O297" i="2"/>
  <c r="K297" i="2"/>
  <c r="S297" i="2"/>
  <c r="S292" i="2"/>
  <c r="X292" i="2"/>
  <c r="O286" i="2"/>
  <c r="W286" i="2"/>
  <c r="K286" i="2"/>
  <c r="S286" i="2"/>
  <c r="Y286" i="2" s="1"/>
  <c r="X273" i="2"/>
  <c r="K273" i="2"/>
  <c r="S273" i="2"/>
  <c r="S262" i="2"/>
  <c r="K262" i="2"/>
  <c r="X262" i="2"/>
  <c r="S255" i="2"/>
  <c r="Y255" i="2" s="1"/>
  <c r="K255" i="2"/>
  <c r="X255" i="2"/>
  <c r="W258" i="2"/>
  <c r="L22" i="5"/>
  <c r="T22" i="5"/>
  <c r="Z22" i="5" s="1"/>
  <c r="Y22" i="5"/>
  <c r="P24" i="5"/>
  <c r="X24" i="5"/>
  <c r="L28" i="5"/>
  <c r="T28" i="5"/>
  <c r="Z28" i="5" s="1"/>
  <c r="Y28" i="5"/>
  <c r="P22" i="5"/>
  <c r="P28" i="5"/>
  <c r="Z12" i="3"/>
  <c r="P14" i="3"/>
  <c r="X14" i="3"/>
  <c r="P18" i="3"/>
  <c r="P29" i="3"/>
  <c r="P42" i="3"/>
  <c r="X42" i="3"/>
  <c r="P53" i="3"/>
  <c r="Y59" i="3"/>
  <c r="P65" i="3"/>
  <c r="L71" i="3"/>
  <c r="T71" i="3"/>
  <c r="Z71" i="3" s="1"/>
  <c r="Y71" i="3"/>
  <c r="Y82" i="3" s="1"/>
  <c r="P84" i="3"/>
  <c r="X84" i="3"/>
  <c r="Z84" i="3" s="1"/>
  <c r="L86" i="3"/>
  <c r="T86" i="3"/>
  <c r="Z86" i="3" s="1"/>
  <c r="Z95" i="3" s="1"/>
  <c r="Y86" i="3"/>
  <c r="Y95" i="3" s="1"/>
  <c r="L14" i="3"/>
  <c r="T14" i="3"/>
  <c r="Z14" i="3" s="1"/>
  <c r="P12" i="3"/>
  <c r="L18" i="3"/>
  <c r="T18" i="3"/>
  <c r="L29" i="3"/>
  <c r="T29" i="3"/>
  <c r="P44" i="3"/>
  <c r="L42" i="3"/>
  <c r="T42" i="3"/>
  <c r="L53" i="3"/>
  <c r="T53" i="3"/>
  <c r="L65" i="3"/>
  <c r="T65" i="3"/>
  <c r="P71" i="3"/>
  <c r="P86" i="3"/>
  <c r="O258" i="2"/>
  <c r="O267" i="2"/>
  <c r="O288" i="2"/>
  <c r="W288" i="2"/>
  <c r="O255" i="2"/>
  <c r="K258" i="2"/>
  <c r="S258" i="2"/>
  <c r="K267" i="2"/>
  <c r="S267" i="2"/>
  <c r="K288" i="2"/>
  <c r="S288" i="2"/>
  <c r="Y258" i="2" l="1"/>
  <c r="Y99" i="3"/>
  <c r="F7" i="6" s="1"/>
  <c r="Y38" i="5"/>
  <c r="Y74" i="5" s="1"/>
  <c r="J7" i="6" s="1"/>
  <c r="Z56" i="5"/>
  <c r="Z67" i="4"/>
  <c r="Y52" i="4"/>
  <c r="Y55" i="5"/>
  <c r="Y57" i="5" s="1"/>
  <c r="Z24" i="5"/>
  <c r="Z38" i="5" s="1"/>
  <c r="Z55" i="5"/>
  <c r="Z61" i="4"/>
  <c r="Z42" i="3"/>
  <c r="Y326" i="2"/>
  <c r="X284" i="2"/>
  <c r="X320" i="2"/>
  <c r="Y288" i="2"/>
  <c r="F238" i="2"/>
  <c r="X238" i="2" s="1"/>
  <c r="F232" i="2"/>
  <c r="X232" i="2" s="1"/>
  <c r="F226" i="2"/>
  <c r="X226" i="2" s="1"/>
  <c r="F220" i="2"/>
  <c r="X220" i="2" s="1"/>
  <c r="Z57" i="5" l="1"/>
  <c r="O238" i="2"/>
  <c r="K238" i="2"/>
  <c r="S238" i="2"/>
  <c r="O232" i="2"/>
  <c r="K232" i="2"/>
  <c r="S232" i="2"/>
  <c r="O226" i="2"/>
  <c r="K226" i="2"/>
  <c r="S226" i="2"/>
  <c r="O220" i="2"/>
  <c r="K220" i="2"/>
  <c r="S220" i="2"/>
  <c r="F214" i="2"/>
  <c r="O214" i="2" s="1"/>
  <c r="F208" i="2"/>
  <c r="O208" i="2" s="1"/>
  <c r="F203" i="2"/>
  <c r="X203" i="2" s="1"/>
  <c r="F198" i="2"/>
  <c r="O198" i="2" s="1"/>
  <c r="F194" i="2"/>
  <c r="W194" i="2" s="1"/>
  <c r="F180" i="2"/>
  <c r="O180" i="2" s="1"/>
  <c r="F174" i="2"/>
  <c r="O174" i="2" s="1"/>
  <c r="F162" i="2"/>
  <c r="O162" i="2" s="1"/>
  <c r="F157" i="2"/>
  <c r="O157" i="2" s="1"/>
  <c r="F153" i="2"/>
  <c r="W153" i="2" s="1"/>
  <c r="F151" i="2"/>
  <c r="X151" i="2" s="1"/>
  <c r="F115" i="2"/>
  <c r="O115" i="2" s="1"/>
  <c r="F109" i="2"/>
  <c r="X109" i="2" s="1"/>
  <c r="F103" i="2"/>
  <c r="X103" i="2" s="1"/>
  <c r="F97" i="2"/>
  <c r="X97" i="2" s="1"/>
  <c r="F91" i="2"/>
  <c r="X91" i="2" s="1"/>
  <c r="F85" i="2"/>
  <c r="O85" i="2" s="1"/>
  <c r="F80" i="2"/>
  <c r="X80" i="2" s="1"/>
  <c r="F75" i="2"/>
  <c r="O75" i="2" s="1"/>
  <c r="F71" i="2"/>
  <c r="X71" i="2" s="1"/>
  <c r="F57" i="2"/>
  <c r="O57" i="2" s="1"/>
  <c r="F51" i="2"/>
  <c r="X51" i="2" s="1"/>
  <c r="F45" i="2"/>
  <c r="X45" i="2" s="1"/>
  <c r="F39" i="2"/>
  <c r="O39" i="2" s="1"/>
  <c r="F33" i="2"/>
  <c r="O33" i="2" s="1"/>
  <c r="F27" i="2"/>
  <c r="X27" i="2" s="1"/>
  <c r="F22" i="2"/>
  <c r="X22" i="2" s="1"/>
  <c r="F17" i="2"/>
  <c r="O17" i="2" s="1"/>
  <c r="F13" i="2"/>
  <c r="X13" i="2" s="1"/>
  <c r="G247" i="1"/>
  <c r="Y247" i="1" s="1"/>
  <c r="G242" i="1"/>
  <c r="P242" i="1" s="1"/>
  <c r="G238" i="1"/>
  <c r="Y238" i="1" s="1"/>
  <c r="G221" i="1"/>
  <c r="Y221" i="1" s="1"/>
  <c r="G215" i="1"/>
  <c r="P215" i="1" s="1"/>
  <c r="G210" i="1"/>
  <c r="P210" i="1" s="1"/>
  <c r="G206" i="1"/>
  <c r="X206" i="1" s="1"/>
  <c r="G204" i="1"/>
  <c r="Y204" i="1" s="1"/>
  <c r="G190" i="1"/>
  <c r="P190" i="1" s="1"/>
  <c r="G184" i="1"/>
  <c r="Y184" i="1" s="1"/>
  <c r="G179" i="1"/>
  <c r="P179" i="1" s="1"/>
  <c r="G175" i="1"/>
  <c r="Y175" i="1" s="1"/>
  <c r="G173" i="1"/>
  <c r="X173" i="1" s="1"/>
  <c r="G165" i="1"/>
  <c r="Y165" i="1" s="1"/>
  <c r="G159" i="1"/>
  <c r="P159" i="1" s="1"/>
  <c r="G153" i="1"/>
  <c r="G148" i="1"/>
  <c r="P148" i="1" s="1"/>
  <c r="G142" i="1"/>
  <c r="G144" i="1"/>
  <c r="X144" i="1" s="1"/>
  <c r="G129" i="1"/>
  <c r="P129" i="1" s="1"/>
  <c r="G123" i="1"/>
  <c r="P123" i="1" s="1"/>
  <c r="G117" i="1"/>
  <c r="P117" i="1" s="1"/>
  <c r="G112" i="1"/>
  <c r="P112" i="1" s="1"/>
  <c r="G108" i="1"/>
  <c r="P108" i="1" s="1"/>
  <c r="G106" i="1"/>
  <c r="X106" i="1" s="1"/>
  <c r="G93" i="1"/>
  <c r="G87" i="1"/>
  <c r="P87" i="1" s="1"/>
  <c r="G82" i="1"/>
  <c r="P82" i="1" s="1"/>
  <c r="G78" i="1"/>
  <c r="T78" i="1" s="1"/>
  <c r="G64" i="1"/>
  <c r="P64" i="1" s="1"/>
  <c r="G58" i="1"/>
  <c r="Y58" i="1" s="1"/>
  <c r="G53" i="1"/>
  <c r="P53" i="1" s="1"/>
  <c r="G49" i="1"/>
  <c r="X49" i="1" s="1"/>
  <c r="G34" i="1"/>
  <c r="P34" i="1" s="1"/>
  <c r="G33" i="1"/>
  <c r="X34" i="1" s="1"/>
  <c r="G27" i="1"/>
  <c r="P27" i="1" s="1"/>
  <c r="G22" i="1"/>
  <c r="P22" i="1" s="1"/>
  <c r="L215" i="1" l="1"/>
  <c r="L190" i="1"/>
  <c r="Y190" i="1"/>
  <c r="L173" i="1"/>
  <c r="Y173" i="1"/>
  <c r="L242" i="1"/>
  <c r="T242" i="1"/>
  <c r="Y242" i="1"/>
  <c r="Y257" i="1" s="1"/>
  <c r="P238" i="1"/>
  <c r="X238" i="1"/>
  <c r="L238" i="1"/>
  <c r="T238" i="1"/>
  <c r="Z238" i="1" s="1"/>
  <c r="P247" i="1"/>
  <c r="L247" i="1"/>
  <c r="T247" i="1"/>
  <c r="P221" i="1"/>
  <c r="L221" i="1"/>
  <c r="T221" i="1"/>
  <c r="T215" i="1"/>
  <c r="Y215" i="1"/>
  <c r="L210" i="1"/>
  <c r="T210" i="1"/>
  <c r="Y210" i="1"/>
  <c r="T206" i="1"/>
  <c r="Z206" i="1" s="1"/>
  <c r="L206" i="1"/>
  <c r="Y206" i="1"/>
  <c r="P206" i="1"/>
  <c r="P204" i="1"/>
  <c r="X204" i="1"/>
  <c r="L204" i="1"/>
  <c r="T204" i="1"/>
  <c r="Z204" i="1" s="1"/>
  <c r="L148" i="1"/>
  <c r="Y148" i="1"/>
  <c r="L87" i="1"/>
  <c r="Y87" i="1"/>
  <c r="Y64" i="1"/>
  <c r="L64" i="1"/>
  <c r="X214" i="2"/>
  <c r="K214" i="2"/>
  <c r="S214" i="2"/>
  <c r="K208" i="2"/>
  <c r="S208" i="2"/>
  <c r="X208" i="2"/>
  <c r="O203" i="2"/>
  <c r="K203" i="2"/>
  <c r="S203" i="2"/>
  <c r="K198" i="2"/>
  <c r="S198" i="2"/>
  <c r="X198" i="2"/>
  <c r="K194" i="2"/>
  <c r="S194" i="2"/>
  <c r="Y194" i="2" s="1"/>
  <c r="X194" i="2"/>
  <c r="O194" i="2"/>
  <c r="K180" i="2"/>
  <c r="S180" i="2"/>
  <c r="X180" i="2"/>
  <c r="K174" i="2"/>
  <c r="S174" i="2"/>
  <c r="X174" i="2"/>
  <c r="S157" i="2"/>
  <c r="K157" i="2"/>
  <c r="X157" i="2"/>
  <c r="K162" i="2"/>
  <c r="S162" i="2"/>
  <c r="X162" i="2"/>
  <c r="O151" i="2"/>
  <c r="K153" i="2"/>
  <c r="S153" i="2"/>
  <c r="Y153" i="2" s="1"/>
  <c r="X153" i="2"/>
  <c r="O153" i="2"/>
  <c r="W151" i="2"/>
  <c r="K151" i="2"/>
  <c r="S151" i="2"/>
  <c r="S115" i="2"/>
  <c r="K115" i="2"/>
  <c r="X115" i="2"/>
  <c r="O109" i="2"/>
  <c r="O103" i="2"/>
  <c r="K109" i="2"/>
  <c r="S109" i="2"/>
  <c r="K103" i="2"/>
  <c r="S103" i="2"/>
  <c r="O97" i="2"/>
  <c r="K97" i="2"/>
  <c r="S97" i="2"/>
  <c r="S85" i="2"/>
  <c r="O91" i="2"/>
  <c r="K85" i="2"/>
  <c r="X85" i="2"/>
  <c r="K91" i="2"/>
  <c r="S91" i="2"/>
  <c r="S75" i="2"/>
  <c r="O80" i="2"/>
  <c r="K75" i="2"/>
  <c r="X75" i="2"/>
  <c r="K80" i="2"/>
  <c r="S80" i="2"/>
  <c r="O71" i="2"/>
  <c r="W71" i="2"/>
  <c r="K71" i="2"/>
  <c r="S71" i="2"/>
  <c r="X57" i="2"/>
  <c r="K57" i="2"/>
  <c r="S57" i="2"/>
  <c r="O51" i="2"/>
  <c r="K51" i="2"/>
  <c r="S51" i="2"/>
  <c r="O45" i="2"/>
  <c r="K45" i="2"/>
  <c r="S45" i="2"/>
  <c r="X39" i="2"/>
  <c r="K39" i="2"/>
  <c r="X33" i="2"/>
  <c r="K33" i="2"/>
  <c r="S39" i="2"/>
  <c r="S33" i="2"/>
  <c r="O27" i="2"/>
  <c r="K27" i="2"/>
  <c r="S27" i="2"/>
  <c r="S17" i="2"/>
  <c r="O22" i="2"/>
  <c r="K17" i="2"/>
  <c r="X17" i="2"/>
  <c r="K22" i="2"/>
  <c r="S22" i="2"/>
  <c r="O13" i="2"/>
  <c r="W13" i="2"/>
  <c r="K13" i="2"/>
  <c r="S13" i="2"/>
  <c r="Y13" i="2" s="1"/>
  <c r="T106" i="1"/>
  <c r="Z106" i="1" s="1"/>
  <c r="T144" i="1"/>
  <c r="L53" i="1"/>
  <c r="Y53" i="1"/>
  <c r="T64" i="1"/>
  <c r="T87" i="1"/>
  <c r="L106" i="1"/>
  <c r="Y106" i="1"/>
  <c r="L112" i="1"/>
  <c r="Y112" i="1"/>
  <c r="L123" i="1"/>
  <c r="Y123" i="1"/>
  <c r="L144" i="1"/>
  <c r="Y144" i="1"/>
  <c r="T148" i="1"/>
  <c r="L159" i="1"/>
  <c r="Y159" i="1"/>
  <c r="T173" i="1"/>
  <c r="L179" i="1"/>
  <c r="Y179" i="1"/>
  <c r="T190" i="1"/>
  <c r="T53" i="1"/>
  <c r="T112" i="1"/>
  <c r="T123" i="1"/>
  <c r="T159" i="1"/>
  <c r="T179" i="1"/>
  <c r="P49" i="1"/>
  <c r="Y78" i="1"/>
  <c r="Y93" i="1"/>
  <c r="T93" i="1"/>
  <c r="L93" i="1"/>
  <c r="Z144" i="1"/>
  <c r="Y142" i="1"/>
  <c r="T142" i="1"/>
  <c r="L142" i="1"/>
  <c r="X142" i="1"/>
  <c r="Y153" i="1"/>
  <c r="T153" i="1"/>
  <c r="L153" i="1"/>
  <c r="L27" i="1"/>
  <c r="Y27" i="1"/>
  <c r="L49" i="1"/>
  <c r="T49" i="1"/>
  <c r="Z49" i="1" s="1"/>
  <c r="Y49" i="1"/>
  <c r="P78" i="1"/>
  <c r="X78" i="1"/>
  <c r="Z78" i="1" s="1"/>
  <c r="P93" i="1"/>
  <c r="Y108" i="1"/>
  <c r="T108" i="1"/>
  <c r="L108" i="1"/>
  <c r="X108" i="1"/>
  <c r="Y117" i="1"/>
  <c r="T117" i="1"/>
  <c r="L117" i="1"/>
  <c r="Y129" i="1"/>
  <c r="T129" i="1"/>
  <c r="L129" i="1"/>
  <c r="P142" i="1"/>
  <c r="P153" i="1"/>
  <c r="Z173" i="1"/>
  <c r="T27" i="1"/>
  <c r="Y82" i="1"/>
  <c r="T82" i="1"/>
  <c r="L82" i="1"/>
  <c r="P165" i="1"/>
  <c r="P175" i="1"/>
  <c r="X175" i="1"/>
  <c r="P184" i="1"/>
  <c r="P106" i="1"/>
  <c r="P144" i="1"/>
  <c r="L165" i="1"/>
  <c r="T165" i="1"/>
  <c r="P173" i="1"/>
  <c r="L175" i="1"/>
  <c r="T175" i="1"/>
  <c r="Z175" i="1" s="1"/>
  <c r="L184" i="1"/>
  <c r="T184" i="1"/>
  <c r="P58" i="1"/>
  <c r="L58" i="1"/>
  <c r="T58" i="1"/>
  <c r="L22" i="1"/>
  <c r="L34" i="1"/>
  <c r="Y34" i="1"/>
  <c r="T34" i="1"/>
  <c r="Z34" i="1" s="1"/>
  <c r="P33" i="1"/>
  <c r="T22" i="1"/>
  <c r="Y22" i="1"/>
  <c r="L33" i="1"/>
  <c r="T33" i="1"/>
  <c r="Y33" i="1"/>
  <c r="X68" i="2" l="1"/>
  <c r="X126" i="2"/>
  <c r="X191" i="2"/>
  <c r="X249" i="2"/>
  <c r="Y140" i="1"/>
  <c r="Y171" i="1"/>
  <c r="Y232" i="1"/>
  <c r="Y35" i="1"/>
  <c r="Y201" i="1"/>
  <c r="Y104" i="1"/>
  <c r="Y75" i="1"/>
  <c r="Y71" i="2"/>
  <c r="Y151" i="2"/>
  <c r="Z108" i="1"/>
  <c r="Z142" i="1"/>
  <c r="B7" i="6" l="1"/>
  <c r="G17" i="1"/>
  <c r="P17" i="1" s="1"/>
  <c r="G13" i="1"/>
  <c r="Y13" i="1" s="1"/>
  <c r="L17" i="1" l="1"/>
  <c r="Y17" i="1"/>
  <c r="T17" i="1"/>
  <c r="P13" i="1"/>
  <c r="X13" i="1"/>
  <c r="L13" i="1"/>
  <c r="T13" i="1"/>
  <c r="Z13" i="1" s="1"/>
  <c r="Y46" i="1" l="1"/>
  <c r="Y266" i="1" s="1"/>
  <c r="D7" i="6" s="1"/>
  <c r="Y45" i="1"/>
  <c r="F325" i="2" l="1"/>
  <c r="X325" i="2" l="1"/>
  <c r="W325" i="2"/>
  <c r="O325" i="2"/>
  <c r="K325" i="2"/>
  <c r="S325" i="2"/>
  <c r="G66" i="5"/>
  <c r="L66" i="5" s="1"/>
  <c r="G59" i="5"/>
  <c r="P59" i="5" s="1"/>
  <c r="G50" i="5"/>
  <c r="X60" i="5" s="1"/>
  <c r="Z60" i="5" s="1"/>
  <c r="G45" i="5"/>
  <c r="G41" i="5"/>
  <c r="G32" i="5"/>
  <c r="G27" i="5"/>
  <c r="G23" i="5"/>
  <c r="G13" i="5"/>
  <c r="L13" i="5"/>
  <c r="P13" i="5"/>
  <c r="T13" i="5"/>
  <c r="X13" i="5"/>
  <c r="Y13" i="5"/>
  <c r="G14" i="5"/>
  <c r="L14" i="5"/>
  <c r="P14" i="5"/>
  <c r="T14" i="5"/>
  <c r="X14" i="5"/>
  <c r="Y14" i="5"/>
  <c r="G15" i="5"/>
  <c r="L15" i="5"/>
  <c r="P15" i="5"/>
  <c r="T15" i="5"/>
  <c r="X15" i="5"/>
  <c r="Y15" i="5"/>
  <c r="G12" i="5"/>
  <c r="G90" i="4"/>
  <c r="G84" i="4"/>
  <c r="P84" i="4" s="1"/>
  <c r="G78" i="4"/>
  <c r="G72" i="4"/>
  <c r="P72" i="4" s="1"/>
  <c r="G60" i="4"/>
  <c r="Y59" i="4"/>
  <c r="G59" i="4"/>
  <c r="X59" i="4" s="1"/>
  <c r="G56" i="4"/>
  <c r="G66" i="4"/>
  <c r="Y65" i="4"/>
  <c r="X65" i="4"/>
  <c r="T65" i="4"/>
  <c r="P65" i="4"/>
  <c r="L65" i="4"/>
  <c r="G65" i="4"/>
  <c r="Y64" i="4"/>
  <c r="X64" i="4"/>
  <c r="T64" i="4"/>
  <c r="P64" i="4"/>
  <c r="L64" i="4"/>
  <c r="G64" i="4"/>
  <c r="X73" i="4" s="1"/>
  <c r="Z73" i="4" s="1"/>
  <c r="G46" i="4"/>
  <c r="P46" i="4" s="1"/>
  <c r="G40" i="4"/>
  <c r="G34" i="4"/>
  <c r="P34" i="4" s="1"/>
  <c r="G28" i="4"/>
  <c r="X22" i="4"/>
  <c r="G22" i="4"/>
  <c r="G13" i="4"/>
  <c r="G89" i="3"/>
  <c r="P89" i="3" s="1"/>
  <c r="G85" i="3"/>
  <c r="G76" i="3"/>
  <c r="P76" i="3" s="1"/>
  <c r="G70" i="3"/>
  <c r="G64" i="3"/>
  <c r="X64" i="3" s="1"/>
  <c r="G58" i="3"/>
  <c r="G52" i="3"/>
  <c r="G47" i="3"/>
  <c r="G43" i="3"/>
  <c r="G34" i="3"/>
  <c r="Y34" i="3" s="1"/>
  <c r="G28" i="3"/>
  <c r="G22" i="3"/>
  <c r="G17" i="3"/>
  <c r="G13" i="3"/>
  <c r="F329" i="2"/>
  <c r="F322" i="2"/>
  <c r="F314" i="2"/>
  <c r="X314" i="2" s="1"/>
  <c r="F308" i="2"/>
  <c r="F302" i="2"/>
  <c r="F296" i="2"/>
  <c r="F291" i="2"/>
  <c r="F287" i="2"/>
  <c r="F278" i="2"/>
  <c r="X278" i="2" s="1"/>
  <c r="F272" i="2"/>
  <c r="F266" i="2"/>
  <c r="W253" i="2"/>
  <c r="S253" i="2"/>
  <c r="O253" i="2"/>
  <c r="K253" i="2"/>
  <c r="F253" i="2"/>
  <c r="X253" i="2" s="1"/>
  <c r="F261" i="2"/>
  <c r="F257" i="2"/>
  <c r="O257" i="2" s="1"/>
  <c r="F254" i="2"/>
  <c r="F243" i="2"/>
  <c r="X243" i="2" s="1"/>
  <c r="F237" i="2"/>
  <c r="F231" i="2"/>
  <c r="F225" i="2"/>
  <c r="F219" i="2"/>
  <c r="F213" i="2"/>
  <c r="F207" i="2"/>
  <c r="F202" i="2"/>
  <c r="F197" i="2"/>
  <c r="Y325" i="2" l="1"/>
  <c r="P56" i="4"/>
  <c r="X56" i="4"/>
  <c r="P13" i="4"/>
  <c r="X13" i="4"/>
  <c r="Y22" i="4"/>
  <c r="Y24" i="4" s="1"/>
  <c r="X23" i="4"/>
  <c r="Z23" i="4" s="1"/>
  <c r="P28" i="4"/>
  <c r="X29" i="4"/>
  <c r="Z29" i="4" s="1"/>
  <c r="P40" i="4"/>
  <c r="X40" i="4"/>
  <c r="P66" i="4"/>
  <c r="X66" i="4"/>
  <c r="P60" i="4"/>
  <c r="X60" i="4"/>
  <c r="P78" i="4"/>
  <c r="X78" i="4"/>
  <c r="P90" i="4"/>
  <c r="X90" i="4"/>
  <c r="X308" i="2"/>
  <c r="X310" i="2" s="1"/>
  <c r="W309" i="2"/>
  <c r="Y309" i="2" s="1"/>
  <c r="X291" i="2"/>
  <c r="X293" i="2" s="1"/>
  <c r="W292" i="2"/>
  <c r="Y292" i="2" s="1"/>
  <c r="X302" i="2"/>
  <c r="X304" i="2" s="1"/>
  <c r="W303" i="2"/>
  <c r="Y303" i="2" s="1"/>
  <c r="X296" i="2"/>
  <c r="X298" i="2" s="1"/>
  <c r="W297" i="2"/>
  <c r="Y297" i="2" s="1"/>
  <c r="P23" i="5"/>
  <c r="X23" i="5"/>
  <c r="P32" i="5"/>
  <c r="X32" i="5"/>
  <c r="P45" i="5"/>
  <c r="X45" i="5"/>
  <c r="P12" i="5"/>
  <c r="X12" i="5"/>
  <c r="P27" i="5"/>
  <c r="X27" i="5"/>
  <c r="P41" i="5"/>
  <c r="X41" i="5"/>
  <c r="P50" i="5"/>
  <c r="X50" i="5"/>
  <c r="P66" i="5"/>
  <c r="X66" i="5"/>
  <c r="Y17" i="3"/>
  <c r="Y19" i="3" s="1"/>
  <c r="X18" i="3"/>
  <c r="Z18" i="3" s="1"/>
  <c r="Y28" i="3"/>
  <c r="Y30" i="3" s="1"/>
  <c r="X29" i="3"/>
  <c r="Z29" i="3" s="1"/>
  <c r="P43" i="3"/>
  <c r="X43" i="3"/>
  <c r="P52" i="3"/>
  <c r="Z53" i="3"/>
  <c r="P64" i="3"/>
  <c r="Z65" i="3"/>
  <c r="Y13" i="3"/>
  <c r="Y15" i="3" s="1"/>
  <c r="X13" i="3"/>
  <c r="P22" i="3"/>
  <c r="X23" i="3"/>
  <c r="Z23" i="3" s="1"/>
  <c r="P47" i="3"/>
  <c r="Z48" i="3"/>
  <c r="P58" i="3"/>
  <c r="Z59" i="3"/>
  <c r="P70" i="3"/>
  <c r="X70" i="3"/>
  <c r="P85" i="3"/>
  <c r="X85" i="3"/>
  <c r="X272" i="2"/>
  <c r="X274" i="2" s="1"/>
  <c r="W273" i="2"/>
  <c r="Y273" i="2" s="1"/>
  <c r="X261" i="2"/>
  <c r="X263" i="2" s="1"/>
  <c r="W262" i="2"/>
  <c r="Y262" i="2" s="1"/>
  <c r="X266" i="2"/>
  <c r="X268" i="2" s="1"/>
  <c r="W267" i="2"/>
  <c r="Y267" i="2" s="1"/>
  <c r="X237" i="2"/>
  <c r="X239" i="2" s="1"/>
  <c r="W238" i="2"/>
  <c r="Y238" i="2" s="1"/>
  <c r="X231" i="2"/>
  <c r="X233" i="2" s="1"/>
  <c r="W232" i="2"/>
  <c r="Y232" i="2" s="1"/>
  <c r="X225" i="2"/>
  <c r="X227" i="2" s="1"/>
  <c r="W226" i="2"/>
  <c r="Y226" i="2" s="1"/>
  <c r="X219" i="2"/>
  <c r="X221" i="2" s="1"/>
  <c r="W220" i="2"/>
  <c r="Y220" i="2" s="1"/>
  <c r="X213" i="2"/>
  <c r="X215" i="2" s="1"/>
  <c r="W214" i="2"/>
  <c r="Y214" i="2" s="1"/>
  <c r="O207" i="2"/>
  <c r="W208" i="2"/>
  <c r="Y208" i="2" s="1"/>
  <c r="O202" i="2"/>
  <c r="W203" i="2"/>
  <c r="Y203" i="2" s="1"/>
  <c r="O197" i="2"/>
  <c r="W198" i="2"/>
  <c r="Y198" i="2" s="1"/>
  <c r="X287" i="2"/>
  <c r="W287" i="2"/>
  <c r="X322" i="2"/>
  <c r="W322" i="2"/>
  <c r="X254" i="2"/>
  <c r="W254" i="2"/>
  <c r="X329" i="2"/>
  <c r="W329" i="2"/>
  <c r="Y59" i="5"/>
  <c r="Y61" i="5" s="1"/>
  <c r="L59" i="5"/>
  <c r="T59" i="5"/>
  <c r="T66" i="5"/>
  <c r="Z66" i="5" s="1"/>
  <c r="Y66" i="5"/>
  <c r="Y69" i="5" s="1"/>
  <c r="Y71" i="5" s="1"/>
  <c r="L32" i="5"/>
  <c r="L50" i="5"/>
  <c r="T50" i="5"/>
  <c r="Z50" i="5" s="1"/>
  <c r="Y50" i="5"/>
  <c r="L45" i="5"/>
  <c r="T45" i="5"/>
  <c r="Z45" i="5" s="1"/>
  <c r="Z47" i="5" s="1"/>
  <c r="Y45" i="5"/>
  <c r="Y47" i="5" s="1"/>
  <c r="L41" i="5"/>
  <c r="T41" i="5"/>
  <c r="Y41" i="5"/>
  <c r="Y43" i="5" s="1"/>
  <c r="Y23" i="5"/>
  <c r="Y25" i="5" s="1"/>
  <c r="L23" i="5"/>
  <c r="Z15" i="5"/>
  <c r="Z13" i="5"/>
  <c r="T23" i="5"/>
  <c r="T32" i="5"/>
  <c r="Z32" i="5" s="1"/>
  <c r="Y32" i="5"/>
  <c r="L27" i="5"/>
  <c r="Y16" i="5"/>
  <c r="Z14" i="5"/>
  <c r="T27" i="5"/>
  <c r="Z27" i="5" s="1"/>
  <c r="Z29" i="5" s="1"/>
  <c r="Y27" i="5"/>
  <c r="Y29" i="5" s="1"/>
  <c r="Z23" i="5"/>
  <c r="Z25" i="5" s="1"/>
  <c r="L12" i="5"/>
  <c r="T12" i="5"/>
  <c r="Z12" i="5" s="1"/>
  <c r="Z20" i="5" s="1"/>
  <c r="Y12" i="5"/>
  <c r="Y20" i="5" s="1"/>
  <c r="L59" i="4"/>
  <c r="L90" i="4"/>
  <c r="T90" i="4"/>
  <c r="Y90" i="4"/>
  <c r="L84" i="4"/>
  <c r="T84" i="4"/>
  <c r="Y84" i="4"/>
  <c r="Y86" i="4" s="1"/>
  <c r="L78" i="4"/>
  <c r="T78" i="4"/>
  <c r="Y78" i="4"/>
  <c r="Y80" i="4" s="1"/>
  <c r="L72" i="4"/>
  <c r="T72" i="4"/>
  <c r="Y72" i="4"/>
  <c r="Y74" i="4" s="1"/>
  <c r="T59" i="4"/>
  <c r="Z59" i="4" s="1"/>
  <c r="L56" i="4"/>
  <c r="T56" i="4"/>
  <c r="Z56" i="4" s="1"/>
  <c r="Z58" i="4" s="1"/>
  <c r="Y56" i="4"/>
  <c r="Y58" i="4" s="1"/>
  <c r="P59" i="4"/>
  <c r="L60" i="4"/>
  <c r="T60" i="4"/>
  <c r="Z60" i="4" s="1"/>
  <c r="Z62" i="4" s="1"/>
  <c r="Y60" i="4"/>
  <c r="Y62" i="4" s="1"/>
  <c r="L66" i="4"/>
  <c r="T66" i="4"/>
  <c r="Y66" i="4"/>
  <c r="Y68" i="4" s="1"/>
  <c r="Z65" i="4"/>
  <c r="Z64" i="4"/>
  <c r="T13" i="4"/>
  <c r="Z13" i="4" s="1"/>
  <c r="Z15" i="4" s="1"/>
  <c r="Y13" i="4"/>
  <c r="Y15" i="4" s="1"/>
  <c r="L46" i="4"/>
  <c r="L13" i="4"/>
  <c r="T46" i="4"/>
  <c r="Y46" i="4"/>
  <c r="L40" i="4"/>
  <c r="T40" i="4"/>
  <c r="Y40" i="4"/>
  <c r="Y42" i="4" s="1"/>
  <c r="L34" i="4"/>
  <c r="T34" i="4"/>
  <c r="Y34" i="4"/>
  <c r="Y36" i="4" s="1"/>
  <c r="L28" i="4"/>
  <c r="T28" i="4"/>
  <c r="Y28" i="4"/>
  <c r="Y30" i="4" s="1"/>
  <c r="P22" i="4"/>
  <c r="L22" i="4"/>
  <c r="T22" i="4"/>
  <c r="Z22" i="4" s="1"/>
  <c r="L89" i="3"/>
  <c r="T89" i="3"/>
  <c r="Y89" i="3"/>
  <c r="L85" i="3"/>
  <c r="T85" i="3"/>
  <c r="Y85" i="3"/>
  <c r="Y87" i="3" s="1"/>
  <c r="L76" i="3"/>
  <c r="T76" i="3"/>
  <c r="Y76" i="3"/>
  <c r="L70" i="3"/>
  <c r="T70" i="3"/>
  <c r="Y70" i="3"/>
  <c r="Y72" i="3" s="1"/>
  <c r="L64" i="3"/>
  <c r="T64" i="3"/>
  <c r="Y64" i="3"/>
  <c r="Y66" i="3" s="1"/>
  <c r="L58" i="3"/>
  <c r="T58" i="3"/>
  <c r="Y58" i="3"/>
  <c r="Y60" i="3" s="1"/>
  <c r="L52" i="3"/>
  <c r="T52" i="3"/>
  <c r="Y52" i="3"/>
  <c r="Y54" i="3" s="1"/>
  <c r="L47" i="3"/>
  <c r="T47" i="3"/>
  <c r="Y47" i="3"/>
  <c r="Y49" i="3" s="1"/>
  <c r="L43" i="3"/>
  <c r="T43" i="3"/>
  <c r="Z43" i="3" s="1"/>
  <c r="Z45" i="3" s="1"/>
  <c r="Y43" i="3"/>
  <c r="Y45" i="3" s="1"/>
  <c r="P34" i="3"/>
  <c r="L34" i="3"/>
  <c r="T34" i="3"/>
  <c r="P28" i="3"/>
  <c r="L28" i="3"/>
  <c r="T28" i="3"/>
  <c r="L22" i="3"/>
  <c r="T22" i="3"/>
  <c r="Y22" i="3"/>
  <c r="Y24" i="3" s="1"/>
  <c r="P17" i="3"/>
  <c r="L17" i="3"/>
  <c r="T17" i="3"/>
  <c r="P13" i="3"/>
  <c r="L13" i="3"/>
  <c r="T13" i="3"/>
  <c r="Z13" i="3" s="1"/>
  <c r="Z15" i="3" s="1"/>
  <c r="O329" i="2"/>
  <c r="K329" i="2"/>
  <c r="S329" i="2"/>
  <c r="O322" i="2"/>
  <c r="K322" i="2"/>
  <c r="S322" i="2"/>
  <c r="Y253" i="2"/>
  <c r="O314" i="2"/>
  <c r="K314" i="2"/>
  <c r="S314" i="2"/>
  <c r="O308" i="2"/>
  <c r="K308" i="2"/>
  <c r="S308" i="2"/>
  <c r="O302" i="2"/>
  <c r="K302" i="2"/>
  <c r="S302" i="2"/>
  <c r="O296" i="2"/>
  <c r="K296" i="2"/>
  <c r="S296" i="2"/>
  <c r="O291" i="2"/>
  <c r="K291" i="2"/>
  <c r="S291" i="2"/>
  <c r="O287" i="2"/>
  <c r="K287" i="2"/>
  <c r="S287" i="2"/>
  <c r="Y287" i="2" s="1"/>
  <c r="Y289" i="2" s="1"/>
  <c r="O278" i="2"/>
  <c r="K278" i="2"/>
  <c r="S278" i="2"/>
  <c r="O272" i="2"/>
  <c r="K272" i="2"/>
  <c r="S272" i="2"/>
  <c r="O266" i="2"/>
  <c r="K266" i="2"/>
  <c r="S266" i="2"/>
  <c r="W257" i="2"/>
  <c r="O261" i="2"/>
  <c r="K261" i="2"/>
  <c r="S261" i="2"/>
  <c r="K257" i="2"/>
  <c r="S257" i="2"/>
  <c r="X257" i="2"/>
  <c r="O254" i="2"/>
  <c r="K254" i="2"/>
  <c r="S254" i="2"/>
  <c r="O243" i="2"/>
  <c r="K243" i="2"/>
  <c r="S243" i="2"/>
  <c r="O237" i="2"/>
  <c r="K237" i="2"/>
  <c r="S237" i="2"/>
  <c r="O231" i="2"/>
  <c r="K231" i="2"/>
  <c r="S231" i="2"/>
  <c r="O225" i="2"/>
  <c r="K225" i="2"/>
  <c r="S225" i="2"/>
  <c r="O219" i="2"/>
  <c r="K219" i="2"/>
  <c r="S219" i="2"/>
  <c r="O213" i="2"/>
  <c r="K213" i="2"/>
  <c r="S213" i="2"/>
  <c r="K207" i="2"/>
  <c r="S207" i="2"/>
  <c r="X207" i="2"/>
  <c r="X209" i="2" s="1"/>
  <c r="K202" i="2"/>
  <c r="S202" i="2"/>
  <c r="X202" i="2"/>
  <c r="X204" i="2" s="1"/>
  <c r="K197" i="2"/>
  <c r="S197" i="2"/>
  <c r="X197" i="2"/>
  <c r="X199" i="2" s="1"/>
  <c r="F193" i="2"/>
  <c r="Y322" i="2" l="1"/>
  <c r="Y37" i="5"/>
  <c r="Y39" i="5" s="1"/>
  <c r="Y249" i="2"/>
  <c r="Z82" i="3"/>
  <c r="Z99" i="3" s="1"/>
  <c r="G7" i="6" s="1"/>
  <c r="Z40" i="3"/>
  <c r="Y51" i="4"/>
  <c r="Z24" i="4"/>
  <c r="Y95" i="4"/>
  <c r="Y284" i="2"/>
  <c r="Y320" i="2"/>
  <c r="Z37" i="5"/>
  <c r="Z39" i="5" s="1"/>
  <c r="Y39" i="3"/>
  <c r="Y41" i="3" s="1"/>
  <c r="Z85" i="3"/>
  <c r="Z87" i="3" s="1"/>
  <c r="Y94" i="3"/>
  <c r="X283" i="2"/>
  <c r="X259" i="2"/>
  <c r="X319" i="2"/>
  <c r="X321" i="2" s="1"/>
  <c r="X289" i="2"/>
  <c r="X285" i="2"/>
  <c r="X193" i="2"/>
  <c r="X195" i="2" s="1"/>
  <c r="W193" i="2"/>
  <c r="Z16" i="5"/>
  <c r="Y81" i="3"/>
  <c r="Y83" i="3" s="1"/>
  <c r="Y257" i="2"/>
  <c r="Y259" i="2" s="1"/>
  <c r="O193" i="2"/>
  <c r="K193" i="2"/>
  <c r="S193" i="2"/>
  <c r="F185" i="2"/>
  <c r="X185" i="2" s="1"/>
  <c r="F179" i="2"/>
  <c r="F173" i="2"/>
  <c r="F167" i="2"/>
  <c r="F161" i="2"/>
  <c r="F156" i="2"/>
  <c r="F152" i="2"/>
  <c r="F144" i="2"/>
  <c r="O144" i="2" s="1"/>
  <c r="F139" i="2"/>
  <c r="X139" i="2" s="1"/>
  <c r="F134" i="2"/>
  <c r="X134" i="2" s="1"/>
  <c r="F130" i="2"/>
  <c r="X130" i="2" s="1"/>
  <c r="F128" i="2"/>
  <c r="F120" i="2"/>
  <c r="X120" i="2" s="1"/>
  <c r="F114" i="2"/>
  <c r="F108" i="2"/>
  <c r="F102" i="2"/>
  <c r="F96" i="2"/>
  <c r="F90" i="2"/>
  <c r="F84" i="2"/>
  <c r="F79" i="2"/>
  <c r="F74" i="2"/>
  <c r="F70" i="2"/>
  <c r="F62" i="2"/>
  <c r="O62" i="2" s="1"/>
  <c r="F56" i="2"/>
  <c r="F50" i="2"/>
  <c r="F44" i="2"/>
  <c r="X248" i="2" l="1"/>
  <c r="Y73" i="5"/>
  <c r="Y98" i="3"/>
  <c r="F6" i="6" s="1"/>
  <c r="F8" i="6" s="1"/>
  <c r="Y99" i="4"/>
  <c r="H6" i="6" s="1"/>
  <c r="Y53" i="4"/>
  <c r="O167" i="2"/>
  <c r="W168" i="2"/>
  <c r="Y168" i="2" s="1"/>
  <c r="Y96" i="3"/>
  <c r="X179" i="2"/>
  <c r="X181" i="2" s="1"/>
  <c r="W180" i="2"/>
  <c r="Y180" i="2" s="1"/>
  <c r="O173" i="2"/>
  <c r="W174" i="2"/>
  <c r="Y174" i="2" s="1"/>
  <c r="X161" i="2"/>
  <c r="X163" i="2" s="1"/>
  <c r="W162" i="2"/>
  <c r="Y162" i="2" s="1"/>
  <c r="X156" i="2"/>
  <c r="W157" i="2"/>
  <c r="Y157" i="2" s="1"/>
  <c r="X114" i="2"/>
  <c r="X116" i="2" s="1"/>
  <c r="W115" i="2"/>
  <c r="Y115" i="2" s="1"/>
  <c r="O108" i="2"/>
  <c r="W109" i="2"/>
  <c r="Y109" i="2" s="1"/>
  <c r="X102" i="2"/>
  <c r="X104" i="2" s="1"/>
  <c r="W103" i="2"/>
  <c r="Y103" i="2" s="1"/>
  <c r="X96" i="2"/>
  <c r="X98" i="2" s="1"/>
  <c r="W97" i="2"/>
  <c r="Y97" i="2" s="1"/>
  <c r="X90" i="2"/>
  <c r="X92" i="2" s="1"/>
  <c r="W91" i="2"/>
  <c r="Y91" i="2" s="1"/>
  <c r="X84" i="2"/>
  <c r="X86" i="2" s="1"/>
  <c r="W85" i="2"/>
  <c r="Y85" i="2" s="1"/>
  <c r="O79" i="2"/>
  <c r="W80" i="2"/>
  <c r="Y80" i="2" s="1"/>
  <c r="O74" i="2"/>
  <c r="W75" i="2"/>
  <c r="Y75" i="2" s="1"/>
  <c r="X56" i="2"/>
  <c r="X58" i="2" s="1"/>
  <c r="W57" i="2"/>
  <c r="Y57" i="2" s="1"/>
  <c r="X50" i="2"/>
  <c r="X52" i="2" s="1"/>
  <c r="W51" i="2"/>
  <c r="Y51" i="2" s="1"/>
  <c r="O44" i="2"/>
  <c r="W45" i="2"/>
  <c r="Y45" i="2" s="1"/>
  <c r="O70" i="2"/>
  <c r="W70" i="2"/>
  <c r="X128" i="2"/>
  <c r="W128" i="2"/>
  <c r="Y193" i="2"/>
  <c r="Y195" i="2" s="1"/>
  <c r="O152" i="2"/>
  <c r="W152" i="2"/>
  <c r="S152" i="2"/>
  <c r="X152" i="2"/>
  <c r="X154" i="2" s="1"/>
  <c r="S173" i="2"/>
  <c r="K152" i="2"/>
  <c r="K173" i="2"/>
  <c r="X173" i="2"/>
  <c r="X175" i="2" s="1"/>
  <c r="O185" i="2"/>
  <c r="K185" i="2"/>
  <c r="S185" i="2"/>
  <c r="O179" i="2"/>
  <c r="K179" i="2"/>
  <c r="S179" i="2"/>
  <c r="S167" i="2"/>
  <c r="X167" i="2"/>
  <c r="X190" i="2" s="1"/>
  <c r="K167" i="2"/>
  <c r="O161" i="2"/>
  <c r="K161" i="2"/>
  <c r="S161" i="2"/>
  <c r="O156" i="2"/>
  <c r="K156" i="2"/>
  <c r="S156" i="2"/>
  <c r="S144" i="2"/>
  <c r="X144" i="2"/>
  <c r="K144" i="2"/>
  <c r="O139" i="2"/>
  <c r="K139" i="2"/>
  <c r="S139" i="2"/>
  <c r="O134" i="2"/>
  <c r="K134" i="2"/>
  <c r="S134" i="2"/>
  <c r="O130" i="2"/>
  <c r="K130" i="2"/>
  <c r="S130" i="2"/>
  <c r="O128" i="2"/>
  <c r="K128" i="2"/>
  <c r="S128" i="2"/>
  <c r="S70" i="2"/>
  <c r="X70" i="2"/>
  <c r="X72" i="2" s="1"/>
  <c r="S79" i="2"/>
  <c r="S108" i="2"/>
  <c r="X108" i="2"/>
  <c r="K70" i="2"/>
  <c r="K79" i="2"/>
  <c r="X79" i="2"/>
  <c r="X81" i="2" s="1"/>
  <c r="K108" i="2"/>
  <c r="O120" i="2"/>
  <c r="K120" i="2"/>
  <c r="S120" i="2"/>
  <c r="O114" i="2"/>
  <c r="K114" i="2"/>
  <c r="S114" i="2"/>
  <c r="O102" i="2"/>
  <c r="K102" i="2"/>
  <c r="S102" i="2"/>
  <c r="O96" i="2"/>
  <c r="K96" i="2"/>
  <c r="S96" i="2"/>
  <c r="O90" i="2"/>
  <c r="K90" i="2"/>
  <c r="S90" i="2"/>
  <c r="O84" i="2"/>
  <c r="K84" i="2"/>
  <c r="S84" i="2"/>
  <c r="S74" i="2"/>
  <c r="X74" i="2"/>
  <c r="X76" i="2" s="1"/>
  <c r="K74" i="2"/>
  <c r="K44" i="2"/>
  <c r="S62" i="2"/>
  <c r="X62" i="2"/>
  <c r="S44" i="2"/>
  <c r="X44" i="2"/>
  <c r="X46" i="2" s="1"/>
  <c r="K62" i="2"/>
  <c r="O56" i="2"/>
  <c r="K56" i="2"/>
  <c r="S56" i="2"/>
  <c r="O50" i="2"/>
  <c r="K50" i="2"/>
  <c r="S50" i="2"/>
  <c r="F38" i="2"/>
  <c r="F32" i="2"/>
  <c r="F26" i="2"/>
  <c r="F21" i="2"/>
  <c r="F16" i="2"/>
  <c r="F12" i="2"/>
  <c r="G260" i="1"/>
  <c r="Y260" i="1" s="1"/>
  <c r="G251" i="1"/>
  <c r="Y251" i="1" s="1"/>
  <c r="G246" i="1"/>
  <c r="G241" i="1"/>
  <c r="G237" i="1"/>
  <c r="G235" i="1"/>
  <c r="G226" i="1"/>
  <c r="Y226" i="1" s="1"/>
  <c r="G220" i="1"/>
  <c r="G214" i="1"/>
  <c r="G209" i="1"/>
  <c r="G205" i="1"/>
  <c r="G195" i="1"/>
  <c r="Y195" i="1" s="1"/>
  <c r="G189" i="1"/>
  <c r="G183" i="1"/>
  <c r="G178" i="1"/>
  <c r="G174" i="1"/>
  <c r="G164" i="1"/>
  <c r="G158" i="1"/>
  <c r="G152" i="1"/>
  <c r="G147" i="1"/>
  <c r="G143" i="1"/>
  <c r="G134" i="1"/>
  <c r="Y134" i="1" s="1"/>
  <c r="G128" i="1"/>
  <c r="G122" i="1"/>
  <c r="G116" i="1"/>
  <c r="G111" i="1"/>
  <c r="G107" i="1"/>
  <c r="G98" i="1"/>
  <c r="Y98" i="1" s="1"/>
  <c r="G92" i="1"/>
  <c r="G86" i="1"/>
  <c r="G81" i="1"/>
  <c r="G77" i="1"/>
  <c r="G69" i="1"/>
  <c r="Y69" i="1" s="1"/>
  <c r="G63" i="1"/>
  <c r="G57" i="1"/>
  <c r="G52" i="1"/>
  <c r="G48" i="1"/>
  <c r="G41" i="1"/>
  <c r="Y41" i="1" s="1"/>
  <c r="Y42" i="1" s="1"/>
  <c r="G40" i="1"/>
  <c r="Y40" i="1" s="1"/>
  <c r="G32" i="1"/>
  <c r="G26" i="1"/>
  <c r="G21" i="1"/>
  <c r="G16" i="1"/>
  <c r="T15" i="1"/>
  <c r="P15" i="1"/>
  <c r="L15" i="1"/>
  <c r="G12" i="1"/>
  <c r="Y74" i="3"/>
  <c r="G74" i="3"/>
  <c r="X74" i="3" s="1"/>
  <c r="G73" i="3"/>
  <c r="Y73" i="3" s="1"/>
  <c r="Y62" i="3"/>
  <c r="G62" i="3"/>
  <c r="L62" i="3" s="1"/>
  <c r="G61" i="3"/>
  <c r="Y61" i="3" s="1"/>
  <c r="Y68" i="3"/>
  <c r="G68" i="3"/>
  <c r="X68" i="3" s="1"/>
  <c r="G67" i="3"/>
  <c r="Y67" i="3" s="1"/>
  <c r="Y63" i="5"/>
  <c r="X63" i="5"/>
  <c r="T63" i="5"/>
  <c r="P63" i="5"/>
  <c r="L63" i="5"/>
  <c r="G63" i="5"/>
  <c r="Y191" i="2" l="1"/>
  <c r="X149" i="2"/>
  <c r="Y75" i="5"/>
  <c r="J6" i="6"/>
  <c r="J8" i="6" s="1"/>
  <c r="Y126" i="2"/>
  <c r="Y70" i="2"/>
  <c r="Y72" i="2" s="1"/>
  <c r="Y214" i="1"/>
  <c r="Y216" i="1" s="1"/>
  <c r="X215" i="1"/>
  <c r="Z215" i="1" s="1"/>
  <c r="Y246" i="1"/>
  <c r="X247" i="1"/>
  <c r="Z247" i="1" s="1"/>
  <c r="P209" i="1"/>
  <c r="X210" i="1"/>
  <c r="Z210" i="1" s="1"/>
  <c r="P220" i="1"/>
  <c r="X221" i="1"/>
  <c r="Z221" i="1" s="1"/>
  <c r="P241" i="1"/>
  <c r="X242" i="1"/>
  <c r="Z242" i="1" s="1"/>
  <c r="Y100" i="3"/>
  <c r="Y128" i="2"/>
  <c r="X192" i="2"/>
  <c r="Y152" i="2"/>
  <c r="Y154" i="2" s="1"/>
  <c r="X125" i="2"/>
  <c r="X110" i="2"/>
  <c r="X38" i="2"/>
  <c r="W39" i="2"/>
  <c r="Y39" i="2" s="1"/>
  <c r="X32" i="2"/>
  <c r="X34" i="2" s="1"/>
  <c r="W33" i="2"/>
  <c r="Y33" i="2" s="1"/>
  <c r="O26" i="2"/>
  <c r="W27" i="2"/>
  <c r="Y27" i="2" s="1"/>
  <c r="X21" i="2"/>
  <c r="X23" i="2" s="1"/>
  <c r="W22" i="2"/>
  <c r="Y22" i="2" s="1"/>
  <c r="O16" i="2"/>
  <c r="W17" i="2"/>
  <c r="Y17" i="2" s="1"/>
  <c r="X12" i="2"/>
  <c r="X14" i="2" s="1"/>
  <c r="W12" i="2"/>
  <c r="Y81" i="1"/>
  <c r="Y83" i="1" s="1"/>
  <c r="X82" i="1"/>
  <c r="Z82" i="1" s="1"/>
  <c r="Y92" i="1"/>
  <c r="Y94" i="1" s="1"/>
  <c r="X93" i="1"/>
  <c r="Z93" i="1" s="1"/>
  <c r="P116" i="1"/>
  <c r="X117" i="1"/>
  <c r="Z117" i="1" s="1"/>
  <c r="P128" i="1"/>
  <c r="X129" i="1"/>
  <c r="Z129" i="1" s="1"/>
  <c r="P152" i="1"/>
  <c r="X153" i="1"/>
  <c r="Z153" i="1" s="1"/>
  <c r="Y164" i="1"/>
  <c r="Y166" i="1" s="1"/>
  <c r="X165" i="1"/>
  <c r="Z165" i="1" s="1"/>
  <c r="Y178" i="1"/>
  <c r="X179" i="1"/>
  <c r="Z179" i="1" s="1"/>
  <c r="P189" i="1"/>
  <c r="X190" i="1"/>
  <c r="Z190" i="1" s="1"/>
  <c r="Y52" i="1"/>
  <c r="Y54" i="1" s="1"/>
  <c r="X53" i="1"/>
  <c r="Z53" i="1" s="1"/>
  <c r="P63" i="1"/>
  <c r="X64" i="1"/>
  <c r="Z64" i="1" s="1"/>
  <c r="Y86" i="1"/>
  <c r="Y88" i="1" s="1"/>
  <c r="X87" i="1"/>
  <c r="Z87" i="1" s="1"/>
  <c r="Y111" i="1"/>
  <c r="Y113" i="1" s="1"/>
  <c r="X112" i="1"/>
  <c r="Z112" i="1" s="1"/>
  <c r="Y122" i="1"/>
  <c r="Y124" i="1" s="1"/>
  <c r="X123" i="1"/>
  <c r="Z123" i="1" s="1"/>
  <c r="P147" i="1"/>
  <c r="X148" i="1"/>
  <c r="Z148" i="1" s="1"/>
  <c r="P158" i="1"/>
  <c r="X159" i="1"/>
  <c r="Z159" i="1" s="1"/>
  <c r="Y183" i="1"/>
  <c r="Y185" i="1" s="1"/>
  <c r="X184" i="1"/>
  <c r="Z184" i="1" s="1"/>
  <c r="Y57" i="1"/>
  <c r="Y59" i="1" s="1"/>
  <c r="X58" i="1"/>
  <c r="Z58" i="1" s="1"/>
  <c r="Y16" i="1"/>
  <c r="Y18" i="1" s="1"/>
  <c r="X17" i="1"/>
  <c r="Z17" i="1" s="1"/>
  <c r="Y26" i="1"/>
  <c r="Y28" i="1" s="1"/>
  <c r="X27" i="1"/>
  <c r="Z27" i="1" s="1"/>
  <c r="Y48" i="1"/>
  <c r="Y50" i="1" s="1"/>
  <c r="X48" i="1"/>
  <c r="P107" i="1"/>
  <c r="X107" i="1"/>
  <c r="P143" i="1"/>
  <c r="X143" i="1"/>
  <c r="Y205" i="1"/>
  <c r="Y207" i="1" s="1"/>
  <c r="X205" i="1"/>
  <c r="Y237" i="1"/>
  <c r="Y239" i="1" s="1"/>
  <c r="X237" i="1"/>
  <c r="Y21" i="1"/>
  <c r="Y23" i="1" s="1"/>
  <c r="X22" i="1"/>
  <c r="Z22" i="1" s="1"/>
  <c r="P32" i="1"/>
  <c r="X33" i="1"/>
  <c r="Z33" i="1" s="1"/>
  <c r="Z46" i="1" s="1"/>
  <c r="P174" i="1"/>
  <c r="X174" i="1"/>
  <c r="Y235" i="1"/>
  <c r="X235" i="1"/>
  <c r="Y77" i="1"/>
  <c r="X77" i="1"/>
  <c r="T12" i="1"/>
  <c r="X12" i="1"/>
  <c r="K26" i="2"/>
  <c r="S16" i="2"/>
  <c r="X16" i="2"/>
  <c r="K16" i="2"/>
  <c r="S26" i="2"/>
  <c r="X26" i="2"/>
  <c r="X28" i="2" s="1"/>
  <c r="O38" i="2"/>
  <c r="K38" i="2"/>
  <c r="S38" i="2"/>
  <c r="O32" i="2"/>
  <c r="K32" i="2"/>
  <c r="S32" i="2"/>
  <c r="O21" i="2"/>
  <c r="K21" i="2"/>
  <c r="S21" i="2"/>
  <c r="O12" i="2"/>
  <c r="K12" i="2"/>
  <c r="S12" i="2"/>
  <c r="Y12" i="2" s="1"/>
  <c r="Y14" i="2" s="1"/>
  <c r="P260" i="1"/>
  <c r="L260" i="1"/>
  <c r="T260" i="1"/>
  <c r="T241" i="1"/>
  <c r="Y241" i="1"/>
  <c r="L241" i="1"/>
  <c r="P251" i="1"/>
  <c r="L251" i="1"/>
  <c r="T251" i="1"/>
  <c r="P246" i="1"/>
  <c r="L246" i="1"/>
  <c r="T246" i="1"/>
  <c r="P237" i="1"/>
  <c r="L237" i="1"/>
  <c r="T237" i="1"/>
  <c r="Z237" i="1" s="1"/>
  <c r="Z239" i="1" s="1"/>
  <c r="P235" i="1"/>
  <c r="L235" i="1"/>
  <c r="T235" i="1"/>
  <c r="L209" i="1"/>
  <c r="P226" i="1"/>
  <c r="L226" i="1"/>
  <c r="T226" i="1"/>
  <c r="T220" i="1"/>
  <c r="Y220" i="1"/>
  <c r="Y222" i="1" s="1"/>
  <c r="L220" i="1"/>
  <c r="P214" i="1"/>
  <c r="L214" i="1"/>
  <c r="T214" i="1"/>
  <c r="T209" i="1"/>
  <c r="Y209" i="1"/>
  <c r="Y211" i="1" s="1"/>
  <c r="P205" i="1"/>
  <c r="L205" i="1"/>
  <c r="T205" i="1"/>
  <c r="Z205" i="1" s="1"/>
  <c r="Z207" i="1" s="1"/>
  <c r="L174" i="1"/>
  <c r="T174" i="1"/>
  <c r="Z174" i="1" s="1"/>
  <c r="Z176" i="1" s="1"/>
  <c r="Y174" i="1"/>
  <c r="Y176" i="1" s="1"/>
  <c r="P195" i="1"/>
  <c r="L195" i="1"/>
  <c r="T195" i="1"/>
  <c r="T189" i="1"/>
  <c r="Y189" i="1"/>
  <c r="L189" i="1"/>
  <c r="P183" i="1"/>
  <c r="L183" i="1"/>
  <c r="T183" i="1"/>
  <c r="P178" i="1"/>
  <c r="L178" i="1"/>
  <c r="T178" i="1"/>
  <c r="P164" i="1"/>
  <c r="L164" i="1"/>
  <c r="T164" i="1"/>
  <c r="L158" i="1"/>
  <c r="T158" i="1"/>
  <c r="Y158" i="1"/>
  <c r="Y160" i="1" s="1"/>
  <c r="L152" i="1"/>
  <c r="T152" i="1"/>
  <c r="Y152" i="1"/>
  <c r="Y154" i="1" s="1"/>
  <c r="T147" i="1"/>
  <c r="Y147" i="1"/>
  <c r="Y149" i="1" s="1"/>
  <c r="L147" i="1"/>
  <c r="T143" i="1"/>
  <c r="Z143" i="1" s="1"/>
  <c r="Z145" i="1" s="1"/>
  <c r="Y143" i="1"/>
  <c r="Y145" i="1" s="1"/>
  <c r="P81" i="1"/>
  <c r="L107" i="1"/>
  <c r="L128" i="1"/>
  <c r="L143" i="1"/>
  <c r="Y128" i="1"/>
  <c r="T107" i="1"/>
  <c r="Z107" i="1" s="1"/>
  <c r="Z109" i="1" s="1"/>
  <c r="Y107" i="1"/>
  <c r="Y109" i="1" s="1"/>
  <c r="T128" i="1"/>
  <c r="P134" i="1"/>
  <c r="L134" i="1"/>
  <c r="T134" i="1"/>
  <c r="P122" i="1"/>
  <c r="L122" i="1"/>
  <c r="T122" i="1"/>
  <c r="L116" i="1"/>
  <c r="T116" i="1"/>
  <c r="Y116" i="1"/>
  <c r="Y118" i="1" s="1"/>
  <c r="P111" i="1"/>
  <c r="L111" i="1"/>
  <c r="T111" i="1"/>
  <c r="L81" i="1"/>
  <c r="T81" i="1"/>
  <c r="P98" i="1"/>
  <c r="L98" i="1"/>
  <c r="T98" i="1"/>
  <c r="P92" i="1"/>
  <c r="L92" i="1"/>
  <c r="T92" i="1"/>
  <c r="P86" i="1"/>
  <c r="L86" i="1"/>
  <c r="T86" i="1"/>
  <c r="P77" i="1"/>
  <c r="T77" i="1"/>
  <c r="Z77" i="1" s="1"/>
  <c r="Z79" i="1" s="1"/>
  <c r="X41" i="1"/>
  <c r="T63" i="1"/>
  <c r="Y63" i="1"/>
  <c r="L63" i="1"/>
  <c r="P69" i="1"/>
  <c r="L69" i="1"/>
  <c r="T69" i="1"/>
  <c r="P57" i="1"/>
  <c r="L57" i="1"/>
  <c r="T57" i="1"/>
  <c r="P52" i="1"/>
  <c r="L52" i="1"/>
  <c r="T52" i="1"/>
  <c r="P48" i="1"/>
  <c r="L48" i="1"/>
  <c r="T48" i="1"/>
  <c r="Z48" i="1" s="1"/>
  <c r="Z50" i="1" s="1"/>
  <c r="P41" i="1"/>
  <c r="L41" i="1"/>
  <c r="T41" i="1"/>
  <c r="Z41" i="1" s="1"/>
  <c r="X15" i="1"/>
  <c r="Y12" i="1"/>
  <c r="Y14" i="1" s="1"/>
  <c r="T32" i="1"/>
  <c r="Y32" i="1"/>
  <c r="L12" i="1"/>
  <c r="P12" i="1"/>
  <c r="L32" i="1"/>
  <c r="P40" i="1"/>
  <c r="L40" i="1"/>
  <c r="T40" i="1"/>
  <c r="P26" i="1"/>
  <c r="L26" i="1"/>
  <c r="T26" i="1"/>
  <c r="P21" i="1"/>
  <c r="L21" i="1"/>
  <c r="T21" i="1"/>
  <c r="P16" i="1"/>
  <c r="L16" i="1"/>
  <c r="T16" i="1"/>
  <c r="Z63" i="5"/>
  <c r="L74" i="3"/>
  <c r="L68" i="3"/>
  <c r="L61" i="3"/>
  <c r="P74" i="3"/>
  <c r="P67" i="3"/>
  <c r="P62" i="3"/>
  <c r="T74" i="3"/>
  <c r="Z74" i="3" s="1"/>
  <c r="T67" i="3"/>
  <c r="T62" i="3"/>
  <c r="X67" i="3"/>
  <c r="X62" i="3"/>
  <c r="L73" i="3"/>
  <c r="L67" i="3"/>
  <c r="P73" i="3"/>
  <c r="P68" i="3"/>
  <c r="P61" i="3"/>
  <c r="T73" i="3"/>
  <c r="T68" i="3"/>
  <c r="Z68" i="3" s="1"/>
  <c r="T61" i="3"/>
  <c r="X73" i="3"/>
  <c r="X61" i="3"/>
  <c r="Y68" i="2" l="1"/>
  <c r="C7" i="6" s="1"/>
  <c r="Y256" i="1"/>
  <c r="Y258" i="1" s="1"/>
  <c r="Y243" i="1"/>
  <c r="Z75" i="1"/>
  <c r="Z201" i="1"/>
  <c r="Z171" i="1"/>
  <c r="Z140" i="1"/>
  <c r="Z104" i="1"/>
  <c r="Z232" i="1"/>
  <c r="Z257" i="1"/>
  <c r="X127" i="2"/>
  <c r="X67" i="2"/>
  <c r="B6" i="6" s="1"/>
  <c r="X18" i="2"/>
  <c r="Y139" i="1"/>
  <c r="Y130" i="1"/>
  <c r="Y74" i="1"/>
  <c r="Y65" i="1"/>
  <c r="Y200" i="1"/>
  <c r="Y191" i="1"/>
  <c r="Y103" i="1"/>
  <c r="Y105" i="1" s="1"/>
  <c r="Y79" i="1"/>
  <c r="Y36" i="1"/>
  <c r="Y170" i="1"/>
  <c r="Y180" i="1" s="1"/>
  <c r="Y231" i="1"/>
  <c r="Y233" i="1" s="1"/>
  <c r="Z35" i="1"/>
  <c r="Z45" i="1" s="1"/>
  <c r="Z12" i="1"/>
  <c r="Z14" i="1" s="1"/>
  <c r="Z62" i="3"/>
  <c r="Z73" i="3"/>
  <c r="Z61" i="3"/>
  <c r="Z67" i="3"/>
  <c r="B8" i="6" l="1"/>
  <c r="Z266" i="1"/>
  <c r="E7" i="6" s="1"/>
  <c r="Y76" i="1"/>
  <c r="X69" i="2"/>
  <c r="Y202" i="1"/>
  <c r="Y141" i="1"/>
  <c r="Y172" i="1"/>
  <c r="Y47" i="1"/>
  <c r="Y65" i="5"/>
  <c r="Y68" i="5" s="1"/>
  <c r="X65" i="5"/>
  <c r="T65" i="5"/>
  <c r="P65" i="5"/>
  <c r="L65" i="5"/>
  <c r="G65" i="5"/>
  <c r="Y52" i="5"/>
  <c r="X52" i="5"/>
  <c r="T52" i="5"/>
  <c r="P52" i="5"/>
  <c r="L52" i="5"/>
  <c r="Y49" i="5"/>
  <c r="Y51" i="5" s="1"/>
  <c r="X49" i="5"/>
  <c r="T49" i="5"/>
  <c r="P49" i="5"/>
  <c r="L49" i="5"/>
  <c r="G49" i="5"/>
  <c r="Y44" i="5"/>
  <c r="X44" i="5"/>
  <c r="T44" i="5"/>
  <c r="P44" i="5"/>
  <c r="L44" i="5"/>
  <c r="G44" i="5"/>
  <c r="Y34" i="5"/>
  <c r="X34" i="5"/>
  <c r="T34" i="5"/>
  <c r="P34" i="5"/>
  <c r="L34" i="5"/>
  <c r="G34" i="5"/>
  <c r="Y31" i="5"/>
  <c r="Y33" i="5" s="1"/>
  <c r="X31" i="5"/>
  <c r="T31" i="5"/>
  <c r="P31" i="5"/>
  <c r="L31" i="5"/>
  <c r="G31" i="5"/>
  <c r="Z41" i="5" s="1"/>
  <c r="Z43" i="5" s="1"/>
  <c r="Y26" i="5"/>
  <c r="X26" i="5"/>
  <c r="T26" i="5"/>
  <c r="P26" i="5"/>
  <c r="L26" i="5"/>
  <c r="G26" i="5"/>
  <c r="Y17" i="5"/>
  <c r="X17" i="5"/>
  <c r="T17" i="5"/>
  <c r="P17" i="5"/>
  <c r="L17" i="5"/>
  <c r="G17" i="5"/>
  <c r="Y92" i="4"/>
  <c r="X92" i="4"/>
  <c r="T92" i="4"/>
  <c r="P92" i="4"/>
  <c r="L92" i="4"/>
  <c r="G92" i="4"/>
  <c r="Y89" i="4"/>
  <c r="Y91" i="4" s="1"/>
  <c r="X89" i="4"/>
  <c r="T89" i="4"/>
  <c r="P89" i="4"/>
  <c r="L89" i="4"/>
  <c r="G89" i="4"/>
  <c r="Y83" i="4"/>
  <c r="X83" i="4"/>
  <c r="T83" i="4"/>
  <c r="P83" i="4"/>
  <c r="L83" i="4"/>
  <c r="G83" i="4"/>
  <c r="Y77" i="4"/>
  <c r="X77" i="4"/>
  <c r="T77" i="4"/>
  <c r="P77" i="4"/>
  <c r="L77" i="4"/>
  <c r="G77" i="4"/>
  <c r="Y71" i="4"/>
  <c r="X71" i="4"/>
  <c r="T71" i="4"/>
  <c r="P71" i="4"/>
  <c r="L71" i="4"/>
  <c r="G71" i="4"/>
  <c r="Y48" i="4"/>
  <c r="X48" i="4"/>
  <c r="T48" i="4"/>
  <c r="P48" i="4"/>
  <c r="L48" i="4"/>
  <c r="G48" i="4"/>
  <c r="Y45" i="4"/>
  <c r="Y47" i="4" s="1"/>
  <c r="X45" i="4"/>
  <c r="T45" i="4"/>
  <c r="P45" i="4"/>
  <c r="L45" i="4"/>
  <c r="G45" i="4"/>
  <c r="X46" i="4" s="1"/>
  <c r="Z46" i="4" s="1"/>
  <c r="Y39" i="4"/>
  <c r="X39" i="4"/>
  <c r="T39" i="4"/>
  <c r="P39" i="4"/>
  <c r="L39" i="4"/>
  <c r="G39" i="4"/>
  <c r="Z40" i="4" s="1"/>
  <c r="Z42" i="4" s="1"/>
  <c r="Y33" i="4"/>
  <c r="T33" i="4"/>
  <c r="P33" i="4"/>
  <c r="L33" i="4"/>
  <c r="G33" i="4"/>
  <c r="X35" i="4" s="1"/>
  <c r="X33" i="4"/>
  <c r="Y27" i="4"/>
  <c r="X27" i="4"/>
  <c r="T27" i="4"/>
  <c r="P27" i="4"/>
  <c r="L27" i="4"/>
  <c r="G27" i="4"/>
  <c r="X28" i="4" s="1"/>
  <c r="Z28" i="4" s="1"/>
  <c r="Z30" i="4" s="1"/>
  <c r="Y21" i="4"/>
  <c r="X21" i="4"/>
  <c r="T21" i="4"/>
  <c r="P21" i="4"/>
  <c r="L21" i="4"/>
  <c r="G20" i="4"/>
  <c r="Y16" i="4"/>
  <c r="X16" i="4"/>
  <c r="T16" i="4"/>
  <c r="P16" i="4"/>
  <c r="L16" i="4"/>
  <c r="Y91" i="3"/>
  <c r="X91" i="3"/>
  <c r="T91" i="3"/>
  <c r="P91" i="3"/>
  <c r="L91" i="3"/>
  <c r="G91" i="3"/>
  <c r="Y88" i="3"/>
  <c r="Y90" i="3" s="1"/>
  <c r="X88" i="3"/>
  <c r="T88" i="3"/>
  <c r="P88" i="3"/>
  <c r="L88" i="3"/>
  <c r="G88" i="3"/>
  <c r="X89" i="3" s="1"/>
  <c r="Z89" i="3" s="1"/>
  <c r="Z94" i="3" s="1"/>
  <c r="Y78" i="3"/>
  <c r="G78" i="3"/>
  <c r="Y75" i="3"/>
  <c r="Y77" i="3" s="1"/>
  <c r="G75" i="3"/>
  <c r="X76" i="3" s="1"/>
  <c r="Z76" i="3" s="1"/>
  <c r="Y69" i="3"/>
  <c r="G69" i="3"/>
  <c r="Z70" i="3" s="1"/>
  <c r="Z72" i="3" s="1"/>
  <c r="Y63" i="3"/>
  <c r="G63" i="3"/>
  <c r="Z64" i="3" s="1"/>
  <c r="Z66" i="3" s="1"/>
  <c r="Y57" i="3"/>
  <c r="G57" i="3"/>
  <c r="X58" i="3" s="1"/>
  <c r="Z58" i="3" s="1"/>
  <c r="Z60" i="3" s="1"/>
  <c r="Y51" i="3"/>
  <c r="G51" i="3"/>
  <c r="X52" i="3" s="1"/>
  <c r="Z52" i="3" s="1"/>
  <c r="Z54" i="3" s="1"/>
  <c r="Y46" i="3"/>
  <c r="G46" i="3"/>
  <c r="X47" i="3" s="1"/>
  <c r="Z47" i="3" s="1"/>
  <c r="Z49" i="3" s="1"/>
  <c r="X36" i="3"/>
  <c r="T36" i="3"/>
  <c r="P36" i="3"/>
  <c r="L36" i="3"/>
  <c r="G36" i="3"/>
  <c r="Y36" i="3" s="1"/>
  <c r="X33" i="3"/>
  <c r="T33" i="3"/>
  <c r="P33" i="3"/>
  <c r="L33" i="3"/>
  <c r="G33" i="3"/>
  <c r="G27" i="3"/>
  <c r="X28" i="3" s="1"/>
  <c r="Z28" i="3" s="1"/>
  <c r="Z30" i="3" s="1"/>
  <c r="X21" i="3"/>
  <c r="T21" i="3"/>
  <c r="P21" i="3"/>
  <c r="L21" i="3"/>
  <c r="G21" i="3"/>
  <c r="X16" i="3"/>
  <c r="T16" i="3"/>
  <c r="P16" i="3"/>
  <c r="L16" i="3"/>
  <c r="G16" i="3"/>
  <c r="X259" i="1"/>
  <c r="T259" i="1"/>
  <c r="P259" i="1"/>
  <c r="L259" i="1"/>
  <c r="G259" i="1"/>
  <c r="X253" i="1"/>
  <c r="T253" i="1"/>
  <c r="P253" i="1"/>
  <c r="L253" i="1"/>
  <c r="G253" i="1"/>
  <c r="Y253" i="1" s="1"/>
  <c r="X250" i="1"/>
  <c r="T250" i="1"/>
  <c r="P250" i="1"/>
  <c r="G250" i="1"/>
  <c r="L250" i="1"/>
  <c r="X245" i="1"/>
  <c r="T245" i="1"/>
  <c r="P245" i="1"/>
  <c r="L245" i="1"/>
  <c r="G245" i="1"/>
  <c r="X240" i="1"/>
  <c r="T240" i="1"/>
  <c r="P240" i="1"/>
  <c r="L240" i="1"/>
  <c r="G240" i="1"/>
  <c r="X234" i="1"/>
  <c r="T234" i="1"/>
  <c r="P234" i="1"/>
  <c r="L234" i="1"/>
  <c r="G234" i="1"/>
  <c r="X228" i="1"/>
  <c r="T228" i="1"/>
  <c r="P228" i="1"/>
  <c r="L228" i="1"/>
  <c r="G228" i="1"/>
  <c r="Y228" i="1" s="1"/>
  <c r="X225" i="1"/>
  <c r="T225" i="1"/>
  <c r="P225" i="1"/>
  <c r="L225" i="1"/>
  <c r="G225" i="1"/>
  <c r="X219" i="1"/>
  <c r="T219" i="1"/>
  <c r="P219" i="1"/>
  <c r="L219" i="1"/>
  <c r="G219" i="1"/>
  <c r="X213" i="1"/>
  <c r="T213" i="1"/>
  <c r="P213" i="1"/>
  <c r="L213" i="1"/>
  <c r="G213" i="1"/>
  <c r="X208" i="1"/>
  <c r="T208" i="1"/>
  <c r="P208" i="1"/>
  <c r="L208" i="1"/>
  <c r="G208" i="1"/>
  <c r="X197" i="1"/>
  <c r="P197" i="1"/>
  <c r="L197" i="1"/>
  <c r="G197" i="1"/>
  <c r="Y197" i="1" s="1"/>
  <c r="X194" i="1"/>
  <c r="P194" i="1"/>
  <c r="L194" i="1"/>
  <c r="G194" i="1"/>
  <c r="X188" i="1"/>
  <c r="P188" i="1"/>
  <c r="L188" i="1"/>
  <c r="G188" i="1"/>
  <c r="X182" i="1"/>
  <c r="T182" i="1"/>
  <c r="P182" i="1"/>
  <c r="L182" i="1"/>
  <c r="G182" i="1"/>
  <c r="X177" i="1"/>
  <c r="T177" i="1"/>
  <c r="P177" i="1"/>
  <c r="L177" i="1"/>
  <c r="G177" i="1"/>
  <c r="X167" i="1"/>
  <c r="T167" i="1"/>
  <c r="P167" i="1"/>
  <c r="L167" i="1"/>
  <c r="G167" i="1"/>
  <c r="X163" i="1"/>
  <c r="T163" i="1"/>
  <c r="P163" i="1"/>
  <c r="L163" i="1"/>
  <c r="G163" i="1"/>
  <c r="X157" i="1"/>
  <c r="T157" i="1"/>
  <c r="P157" i="1"/>
  <c r="L157" i="1"/>
  <c r="G157" i="1"/>
  <c r="X151" i="1"/>
  <c r="T151" i="1"/>
  <c r="P151" i="1"/>
  <c r="L151" i="1"/>
  <c r="G151" i="1"/>
  <c r="X146" i="1"/>
  <c r="T146" i="1"/>
  <c r="P146" i="1"/>
  <c r="L146" i="1"/>
  <c r="G146" i="1"/>
  <c r="T136" i="1"/>
  <c r="P136" i="1"/>
  <c r="L136" i="1"/>
  <c r="G136" i="1"/>
  <c r="X136" i="1" s="1"/>
  <c r="T133" i="1"/>
  <c r="P133" i="1"/>
  <c r="L133" i="1"/>
  <c r="G133" i="1"/>
  <c r="T127" i="1"/>
  <c r="P127" i="1"/>
  <c r="L127" i="1"/>
  <c r="G127" i="1"/>
  <c r="T121" i="1"/>
  <c r="P121" i="1"/>
  <c r="L121" i="1"/>
  <c r="G121" i="1"/>
  <c r="X115" i="1"/>
  <c r="T115" i="1"/>
  <c r="P115" i="1"/>
  <c r="L115" i="1"/>
  <c r="G115" i="1"/>
  <c r="X110" i="1"/>
  <c r="T110" i="1"/>
  <c r="P110" i="1"/>
  <c r="L110" i="1"/>
  <c r="G110" i="1"/>
  <c r="X100" i="1"/>
  <c r="T100" i="1"/>
  <c r="P100" i="1"/>
  <c r="L100" i="1"/>
  <c r="G100" i="1"/>
  <c r="Y100" i="1" s="1"/>
  <c r="X97" i="1"/>
  <c r="T97" i="1"/>
  <c r="P97" i="1"/>
  <c r="L97" i="1"/>
  <c r="G97" i="1"/>
  <c r="X91" i="1"/>
  <c r="T91" i="1"/>
  <c r="P91" i="1"/>
  <c r="L91" i="1"/>
  <c r="G91" i="1"/>
  <c r="X85" i="1"/>
  <c r="T85" i="1"/>
  <c r="P85" i="1"/>
  <c r="L85" i="1"/>
  <c r="G85" i="1"/>
  <c r="G80" i="1"/>
  <c r="G51" i="1"/>
  <c r="X71" i="1"/>
  <c r="T71" i="1"/>
  <c r="P71" i="1"/>
  <c r="L71" i="1"/>
  <c r="G71" i="1"/>
  <c r="Y71" i="1" s="1"/>
  <c r="X68" i="1"/>
  <c r="T68" i="1"/>
  <c r="P68" i="1"/>
  <c r="L68" i="1"/>
  <c r="G68" i="1"/>
  <c r="X62" i="1"/>
  <c r="T62" i="1"/>
  <c r="P62" i="1"/>
  <c r="L62" i="1"/>
  <c r="G62" i="1"/>
  <c r="X56" i="1"/>
  <c r="T56" i="1"/>
  <c r="P56" i="1"/>
  <c r="L56" i="1"/>
  <c r="G56" i="1"/>
  <c r="X39" i="1"/>
  <c r="T39" i="1"/>
  <c r="P39" i="1"/>
  <c r="L39" i="1"/>
  <c r="G39" i="1"/>
  <c r="X31" i="1"/>
  <c r="T31" i="1"/>
  <c r="P31" i="1"/>
  <c r="L31" i="1"/>
  <c r="G31" i="1"/>
  <c r="X25" i="1"/>
  <c r="T25" i="1"/>
  <c r="P25" i="1"/>
  <c r="L25" i="1"/>
  <c r="G25" i="1"/>
  <c r="X20" i="1"/>
  <c r="T20" i="1"/>
  <c r="P20" i="1"/>
  <c r="L20" i="1"/>
  <c r="G20" i="1"/>
  <c r="X19" i="1"/>
  <c r="Z15" i="1"/>
  <c r="G15" i="1"/>
  <c r="F328" i="2"/>
  <c r="W316" i="2"/>
  <c r="S316" i="2"/>
  <c r="O316" i="2"/>
  <c r="K316" i="2"/>
  <c r="F316" i="2"/>
  <c r="X316" i="2" s="1"/>
  <c r="W313" i="2"/>
  <c r="S313" i="2"/>
  <c r="O313" i="2"/>
  <c r="K313" i="2"/>
  <c r="F313" i="2"/>
  <c r="W307" i="2"/>
  <c r="S307" i="2"/>
  <c r="O307" i="2"/>
  <c r="K307" i="2"/>
  <c r="F307" i="2"/>
  <c r="W301" i="2"/>
  <c r="S301" i="2"/>
  <c r="O301" i="2"/>
  <c r="K301" i="2"/>
  <c r="F301" i="2"/>
  <c r="W290" i="2"/>
  <c r="S290" i="2"/>
  <c r="O290" i="2"/>
  <c r="K290" i="2"/>
  <c r="F290" i="2"/>
  <c r="W295" i="2"/>
  <c r="S295" i="2"/>
  <c r="O295" i="2"/>
  <c r="K295" i="2"/>
  <c r="F295" i="2"/>
  <c r="W260" i="2"/>
  <c r="S260" i="2"/>
  <c r="O260" i="2"/>
  <c r="K260" i="2"/>
  <c r="F260" i="2"/>
  <c r="W280" i="2"/>
  <c r="S280" i="2"/>
  <c r="O280" i="2"/>
  <c r="K280" i="2"/>
  <c r="F280" i="2"/>
  <c r="X280" i="2" s="1"/>
  <c r="W277" i="2"/>
  <c r="S277" i="2"/>
  <c r="O277" i="2"/>
  <c r="K277" i="2"/>
  <c r="F277" i="2"/>
  <c r="W271" i="2"/>
  <c r="S271" i="2"/>
  <c r="O271" i="2"/>
  <c r="K271" i="2"/>
  <c r="F271" i="2"/>
  <c r="W265" i="2"/>
  <c r="S265" i="2"/>
  <c r="O265" i="2"/>
  <c r="K265" i="2"/>
  <c r="F265" i="2"/>
  <c r="W230" i="2"/>
  <c r="S230" i="2"/>
  <c r="O230" i="2"/>
  <c r="K230" i="2"/>
  <c r="F230" i="2"/>
  <c r="W206" i="2"/>
  <c r="S206" i="2"/>
  <c r="O206" i="2"/>
  <c r="F206" i="2"/>
  <c r="K206" i="2"/>
  <c r="W201" i="2"/>
  <c r="S201" i="2"/>
  <c r="O201" i="2"/>
  <c r="K201" i="2"/>
  <c r="F201" i="2"/>
  <c r="F205" i="2"/>
  <c r="W245" i="2"/>
  <c r="S245" i="2"/>
  <c r="O245" i="2"/>
  <c r="K245" i="2"/>
  <c r="F245" i="2"/>
  <c r="X245" i="2" s="1"/>
  <c r="W242" i="2"/>
  <c r="S242" i="2"/>
  <c r="O242" i="2"/>
  <c r="K242" i="2"/>
  <c r="F242" i="2"/>
  <c r="W236" i="2"/>
  <c r="S236" i="2"/>
  <c r="O236" i="2"/>
  <c r="K236" i="2"/>
  <c r="F236" i="2"/>
  <c r="W224" i="2"/>
  <c r="S224" i="2"/>
  <c r="O224" i="2"/>
  <c r="K224" i="2"/>
  <c r="F224" i="2"/>
  <c r="W218" i="2"/>
  <c r="S218" i="2"/>
  <c r="O218" i="2"/>
  <c r="K218" i="2"/>
  <c r="F218" i="2"/>
  <c r="W212" i="2"/>
  <c r="S212" i="2"/>
  <c r="O212" i="2"/>
  <c r="K212" i="2"/>
  <c r="F212" i="2"/>
  <c r="W196" i="2"/>
  <c r="S196" i="2"/>
  <c r="O196" i="2"/>
  <c r="K196" i="2"/>
  <c r="F196" i="2"/>
  <c r="W187" i="2"/>
  <c r="S187" i="2"/>
  <c r="O187" i="2"/>
  <c r="K187" i="2"/>
  <c r="F187" i="2"/>
  <c r="X187" i="2" s="1"/>
  <c r="W184" i="2"/>
  <c r="S184" i="2"/>
  <c r="O184" i="2"/>
  <c r="K184" i="2"/>
  <c r="F184" i="2"/>
  <c r="W178" i="2"/>
  <c r="S178" i="2"/>
  <c r="O178" i="2"/>
  <c r="K178" i="2"/>
  <c r="F178" i="2"/>
  <c r="W172" i="2"/>
  <c r="S172" i="2"/>
  <c r="O172" i="2"/>
  <c r="K172" i="2"/>
  <c r="F172" i="2"/>
  <c r="W166" i="2"/>
  <c r="S166" i="2"/>
  <c r="O166" i="2"/>
  <c r="K166" i="2"/>
  <c r="F166" i="2"/>
  <c r="W160" i="2"/>
  <c r="S160" i="2"/>
  <c r="O160" i="2"/>
  <c r="K160" i="2"/>
  <c r="F160" i="2"/>
  <c r="W155" i="2"/>
  <c r="S155" i="2"/>
  <c r="O155" i="2"/>
  <c r="K155" i="2"/>
  <c r="F155" i="2"/>
  <c r="W146" i="2"/>
  <c r="S146" i="2"/>
  <c r="O146" i="2"/>
  <c r="K146" i="2"/>
  <c r="F146" i="2"/>
  <c r="X146" i="2" s="1"/>
  <c r="W143" i="2"/>
  <c r="S143" i="2"/>
  <c r="O143" i="2"/>
  <c r="K143" i="2"/>
  <c r="F143" i="2"/>
  <c r="W138" i="2"/>
  <c r="S138" i="2"/>
  <c r="O138" i="2"/>
  <c r="K138" i="2"/>
  <c r="F138" i="2"/>
  <c r="W133" i="2"/>
  <c r="S133" i="2"/>
  <c r="O133" i="2"/>
  <c r="K133" i="2"/>
  <c r="F133" i="2"/>
  <c r="W129" i="2"/>
  <c r="S129" i="2"/>
  <c r="O129" i="2"/>
  <c r="K129" i="2"/>
  <c r="F129" i="2"/>
  <c r="W122" i="2"/>
  <c r="S122" i="2"/>
  <c r="O122" i="2"/>
  <c r="K122" i="2"/>
  <c r="F122" i="2"/>
  <c r="X122" i="2" s="1"/>
  <c r="W119" i="2"/>
  <c r="S119" i="2"/>
  <c r="O119" i="2"/>
  <c r="K119" i="2"/>
  <c r="F119" i="2"/>
  <c r="W113" i="2"/>
  <c r="S113" i="2"/>
  <c r="O113" i="2"/>
  <c r="K113" i="2"/>
  <c r="F113" i="2"/>
  <c r="W107" i="2"/>
  <c r="S107" i="2"/>
  <c r="O107" i="2"/>
  <c r="K107" i="2"/>
  <c r="F107" i="2"/>
  <c r="W101" i="2"/>
  <c r="S101" i="2"/>
  <c r="O101" i="2"/>
  <c r="K101" i="2"/>
  <c r="F101" i="2"/>
  <c r="W95" i="2"/>
  <c r="S95" i="2"/>
  <c r="O95" i="2"/>
  <c r="K95" i="2"/>
  <c r="F95" i="2"/>
  <c r="W89" i="2"/>
  <c r="S89" i="2"/>
  <c r="O89" i="2"/>
  <c r="K89" i="2"/>
  <c r="F89" i="2"/>
  <c r="W83" i="2"/>
  <c r="S83" i="2"/>
  <c r="O83" i="2"/>
  <c r="F83" i="2"/>
  <c r="K83" i="2"/>
  <c r="W78" i="2"/>
  <c r="S78" i="2"/>
  <c r="F78" i="2"/>
  <c r="O78" i="2"/>
  <c r="K78" i="2"/>
  <c r="W73" i="2"/>
  <c r="S73" i="2"/>
  <c r="O73" i="2"/>
  <c r="K73" i="2"/>
  <c r="F73" i="2"/>
  <c r="W64" i="2"/>
  <c r="S64" i="2"/>
  <c r="O64" i="2"/>
  <c r="K64" i="2"/>
  <c r="F64" i="2"/>
  <c r="X64" i="2" s="1"/>
  <c r="W61" i="2"/>
  <c r="S61" i="2"/>
  <c r="O61" i="2"/>
  <c r="K61" i="2"/>
  <c r="F61" i="2"/>
  <c r="W55" i="2"/>
  <c r="S55" i="2"/>
  <c r="O55" i="2"/>
  <c r="K55" i="2"/>
  <c r="F55" i="2"/>
  <c r="W49" i="2"/>
  <c r="S49" i="2"/>
  <c r="O49" i="2"/>
  <c r="K49" i="2"/>
  <c r="F49" i="2"/>
  <c r="W43" i="2"/>
  <c r="S43" i="2"/>
  <c r="O43" i="2"/>
  <c r="K43" i="2"/>
  <c r="F43" i="2"/>
  <c r="F37" i="2"/>
  <c r="W37" i="2"/>
  <c r="S37" i="2"/>
  <c r="O37" i="2"/>
  <c r="K37" i="2"/>
  <c r="O31" i="2"/>
  <c r="W31" i="2"/>
  <c r="S31" i="2"/>
  <c r="K31" i="2"/>
  <c r="F31" i="2"/>
  <c r="X59" i="5" l="1"/>
  <c r="Z59" i="5" s="1"/>
  <c r="Z34" i="4"/>
  <c r="Z51" i="4" s="1"/>
  <c r="Z35" i="4"/>
  <c r="Z52" i="4" s="1"/>
  <c r="Z45" i="4"/>
  <c r="Z47" i="4" s="1"/>
  <c r="Z48" i="4"/>
  <c r="Z71" i="4"/>
  <c r="Z77" i="4"/>
  <c r="Z89" i="4"/>
  <c r="Y100" i="4"/>
  <c r="Y97" i="4"/>
  <c r="Z96" i="3"/>
  <c r="W328" i="2"/>
  <c r="Y329" i="2"/>
  <c r="Y94" i="4"/>
  <c r="Z21" i="4"/>
  <c r="Z27" i="4"/>
  <c r="Z81" i="3"/>
  <c r="Z83" i="3" s="1"/>
  <c r="Z91" i="3"/>
  <c r="Y33" i="3"/>
  <c r="Y35" i="3" s="1"/>
  <c r="X34" i="3"/>
  <c r="Z34" i="3" s="1"/>
  <c r="Y21" i="3"/>
  <c r="X22" i="3"/>
  <c r="Z22" i="3" s="1"/>
  <c r="Z24" i="3" s="1"/>
  <c r="Y16" i="3"/>
  <c r="X17" i="3"/>
  <c r="Z17" i="3" s="1"/>
  <c r="Z19" i="3" s="1"/>
  <c r="Z88" i="3"/>
  <c r="Z93" i="3" s="1"/>
  <c r="X313" i="2"/>
  <c r="X315" i="2" s="1"/>
  <c r="W314" i="2"/>
  <c r="Y314" i="2" s="1"/>
  <c r="X307" i="2"/>
  <c r="W308" i="2"/>
  <c r="Y308" i="2" s="1"/>
  <c r="Y310" i="2" s="1"/>
  <c r="X301" i="2"/>
  <c r="W302" i="2"/>
  <c r="Y302" i="2" s="1"/>
  <c r="Y304" i="2" s="1"/>
  <c r="X295" i="2"/>
  <c r="W296" i="2"/>
  <c r="Y296" i="2" s="1"/>
  <c r="Y298" i="2" s="1"/>
  <c r="X290" i="2"/>
  <c r="W291" i="2"/>
  <c r="Y291" i="2" s="1"/>
  <c r="Y293" i="2" s="1"/>
  <c r="X277" i="2"/>
  <c r="X279" i="2" s="1"/>
  <c r="W278" i="2"/>
  <c r="Y278" i="2" s="1"/>
  <c r="X271" i="2"/>
  <c r="W272" i="2"/>
  <c r="Y272" i="2" s="1"/>
  <c r="Y274" i="2" s="1"/>
  <c r="X265" i="2"/>
  <c r="W266" i="2"/>
  <c r="Y266" i="2" s="1"/>
  <c r="Y268" i="2" s="1"/>
  <c r="X260" i="2"/>
  <c r="W261" i="2"/>
  <c r="Y261" i="2" s="1"/>
  <c r="Y263" i="2" s="1"/>
  <c r="X212" i="2"/>
  <c r="W213" i="2"/>
  <c r="Y213" i="2" s="1"/>
  <c r="Y215" i="2" s="1"/>
  <c r="X224" i="2"/>
  <c r="W225" i="2"/>
  <c r="Y225" i="2" s="1"/>
  <c r="Y227" i="2" s="1"/>
  <c r="X242" i="2"/>
  <c r="X244" i="2" s="1"/>
  <c r="X250" i="2" s="1"/>
  <c r="X333" i="2" s="1"/>
  <c r="W243" i="2"/>
  <c r="Y243" i="2" s="1"/>
  <c r="X218" i="2"/>
  <c r="W219" i="2"/>
  <c r="Y219" i="2" s="1"/>
  <c r="Y221" i="2" s="1"/>
  <c r="X236" i="2"/>
  <c r="W237" i="2"/>
  <c r="Y237" i="2" s="1"/>
  <c r="Y239" i="2" s="1"/>
  <c r="X230" i="2"/>
  <c r="W231" i="2"/>
  <c r="Y231" i="2" s="1"/>
  <c r="Y233" i="2" s="1"/>
  <c r="X196" i="2"/>
  <c r="W197" i="2"/>
  <c r="Y197" i="2" s="1"/>
  <c r="Y199" i="2" s="1"/>
  <c r="X201" i="2"/>
  <c r="W202" i="2"/>
  <c r="Y202" i="2" s="1"/>
  <c r="Y204" i="2" s="1"/>
  <c r="X206" i="2"/>
  <c r="W207" i="2"/>
  <c r="Y207" i="2" s="1"/>
  <c r="Y209" i="2" s="1"/>
  <c r="X184" i="2"/>
  <c r="X186" i="2" s="1"/>
  <c r="W185" i="2"/>
  <c r="Y185" i="2" s="1"/>
  <c r="X178" i="2"/>
  <c r="W179" i="2"/>
  <c r="Y179" i="2" s="1"/>
  <c r="Y181" i="2" s="1"/>
  <c r="X172" i="2"/>
  <c r="W173" i="2"/>
  <c r="Y173" i="2" s="1"/>
  <c r="Y175" i="2" s="1"/>
  <c r="X166" i="2"/>
  <c r="X169" i="2" s="1"/>
  <c r="W167" i="2"/>
  <c r="Y167" i="2" s="1"/>
  <c r="X160" i="2"/>
  <c r="W161" i="2"/>
  <c r="Y161" i="2" s="1"/>
  <c r="Y163" i="2" s="1"/>
  <c r="X155" i="2"/>
  <c r="W156" i="2"/>
  <c r="Y156" i="2" s="1"/>
  <c r="Y158" i="2" s="1"/>
  <c r="X129" i="2"/>
  <c r="X131" i="2" s="1"/>
  <c r="W130" i="2"/>
  <c r="Y130" i="2" s="1"/>
  <c r="X143" i="2"/>
  <c r="X145" i="2" s="1"/>
  <c r="W144" i="2"/>
  <c r="Y144" i="2" s="1"/>
  <c r="X138" i="2"/>
  <c r="X140" i="2" s="1"/>
  <c r="W139" i="2"/>
  <c r="Y139" i="2" s="1"/>
  <c r="X133" i="2"/>
  <c r="X135" i="2" s="1"/>
  <c r="W134" i="2"/>
  <c r="Y134" i="2" s="1"/>
  <c r="X107" i="2"/>
  <c r="W108" i="2"/>
  <c r="Y108" i="2" s="1"/>
  <c r="Y110" i="2" s="1"/>
  <c r="X119" i="2"/>
  <c r="X121" i="2" s="1"/>
  <c r="W120" i="2"/>
  <c r="Y120" i="2" s="1"/>
  <c r="X113" i="2"/>
  <c r="W114" i="2"/>
  <c r="Y114" i="2" s="1"/>
  <c r="Y116" i="2" s="1"/>
  <c r="X101" i="2"/>
  <c r="W102" i="2"/>
  <c r="Y102" i="2" s="1"/>
  <c r="Y104" i="2" s="1"/>
  <c r="X95" i="2"/>
  <c r="W96" i="2"/>
  <c r="Y96" i="2" s="1"/>
  <c r="Y98" i="2" s="1"/>
  <c r="X89" i="2"/>
  <c r="W90" i="2"/>
  <c r="Y90" i="2" s="1"/>
  <c r="Y92" i="2" s="1"/>
  <c r="X83" i="2"/>
  <c r="W84" i="2"/>
  <c r="Y84" i="2" s="1"/>
  <c r="Y86" i="2" s="1"/>
  <c r="X78" i="2"/>
  <c r="W79" i="2"/>
  <c r="Y79" i="2" s="1"/>
  <c r="Y81" i="2" s="1"/>
  <c r="X73" i="2"/>
  <c r="W74" i="2"/>
  <c r="Y74" i="2" s="1"/>
  <c r="Y76" i="2" s="1"/>
  <c r="X31" i="2"/>
  <c r="W32" i="2"/>
  <c r="Y32" i="2" s="1"/>
  <c r="Y34" i="2" s="1"/>
  <c r="X43" i="2"/>
  <c r="W44" i="2"/>
  <c r="Y44" i="2" s="1"/>
  <c r="Y46" i="2" s="1"/>
  <c r="X55" i="2"/>
  <c r="W56" i="2"/>
  <c r="Y56" i="2" s="1"/>
  <c r="Y58" i="2" s="1"/>
  <c r="X37" i="2"/>
  <c r="X40" i="2" s="1"/>
  <c r="W38" i="2"/>
  <c r="Y38" i="2" s="1"/>
  <c r="X49" i="2"/>
  <c r="W50" i="2"/>
  <c r="Y50" i="2" s="1"/>
  <c r="Y52" i="2" s="1"/>
  <c r="X61" i="2"/>
  <c r="X63" i="2" s="1"/>
  <c r="W62" i="2"/>
  <c r="Y62" i="2" s="1"/>
  <c r="Y259" i="1"/>
  <c r="X260" i="1"/>
  <c r="Z260" i="1" s="1"/>
  <c r="Y240" i="1"/>
  <c r="X241" i="1"/>
  <c r="Z241" i="1" s="1"/>
  <c r="Z243" i="1" s="1"/>
  <c r="Y245" i="1"/>
  <c r="Y248" i="1" s="1"/>
  <c r="X246" i="1"/>
  <c r="Z246" i="1" s="1"/>
  <c r="Y250" i="1"/>
  <c r="Y252" i="1" s="1"/>
  <c r="X251" i="1"/>
  <c r="Z251" i="1" s="1"/>
  <c r="Z256" i="1" s="1"/>
  <c r="Y234" i="1"/>
  <c r="Z235" i="1"/>
  <c r="Y225" i="1"/>
  <c r="Y227" i="1" s="1"/>
  <c r="X226" i="1"/>
  <c r="Z226" i="1" s="1"/>
  <c r="Y219" i="1"/>
  <c r="X220" i="1"/>
  <c r="Z220" i="1" s="1"/>
  <c r="Z222" i="1" s="1"/>
  <c r="Y213" i="1"/>
  <c r="X214" i="1"/>
  <c r="Z214" i="1" s="1"/>
  <c r="Z216" i="1" s="1"/>
  <c r="Y208" i="1"/>
  <c r="X209" i="1"/>
  <c r="Z209" i="1" s="1"/>
  <c r="Z211" i="1" s="1"/>
  <c r="Y194" i="1"/>
  <c r="Y196" i="1" s="1"/>
  <c r="X195" i="1"/>
  <c r="Z195" i="1" s="1"/>
  <c r="Y188" i="1"/>
  <c r="X189" i="1"/>
  <c r="Z189" i="1" s="1"/>
  <c r="Z191" i="1" s="1"/>
  <c r="Y182" i="1"/>
  <c r="X183" i="1"/>
  <c r="Z183" i="1" s="1"/>
  <c r="Z185" i="1" s="1"/>
  <c r="Y177" i="1"/>
  <c r="X178" i="1"/>
  <c r="Z178" i="1" s="1"/>
  <c r="Z180" i="1" s="1"/>
  <c r="Y167" i="1"/>
  <c r="Y163" i="1"/>
  <c r="X164" i="1"/>
  <c r="Z164" i="1" s="1"/>
  <c r="Z166" i="1" s="1"/>
  <c r="Y157" i="1"/>
  <c r="X158" i="1"/>
  <c r="Z158" i="1" s="1"/>
  <c r="Z160" i="1" s="1"/>
  <c r="Y151" i="1"/>
  <c r="X152" i="1"/>
  <c r="Z152" i="1" s="1"/>
  <c r="Z154" i="1" s="1"/>
  <c r="Y146" i="1"/>
  <c r="X147" i="1"/>
  <c r="Z147" i="1" s="1"/>
  <c r="Z149" i="1" s="1"/>
  <c r="Y133" i="1"/>
  <c r="Y135" i="1" s="1"/>
  <c r="X134" i="1"/>
  <c r="Z134" i="1" s="1"/>
  <c r="X127" i="1"/>
  <c r="Z127" i="1" s="1"/>
  <c r="X128" i="1"/>
  <c r="Z128" i="1" s="1"/>
  <c r="Z130" i="1" s="1"/>
  <c r="X121" i="1"/>
  <c r="X122" i="1"/>
  <c r="Z122" i="1" s="1"/>
  <c r="Z124" i="1" s="1"/>
  <c r="Y115" i="1"/>
  <c r="X116" i="1"/>
  <c r="Z116" i="1" s="1"/>
  <c r="Z118" i="1" s="1"/>
  <c r="Y110" i="1"/>
  <c r="X111" i="1"/>
  <c r="Z111" i="1" s="1"/>
  <c r="Z113" i="1" s="1"/>
  <c r="Y80" i="1"/>
  <c r="X81" i="1"/>
  <c r="Z81" i="1" s="1"/>
  <c r="Z83" i="1" s="1"/>
  <c r="Y97" i="1"/>
  <c r="Y99" i="1" s="1"/>
  <c r="X98" i="1"/>
  <c r="Z98" i="1" s="1"/>
  <c r="Y85" i="1"/>
  <c r="X86" i="1"/>
  <c r="Z86" i="1" s="1"/>
  <c r="Z88" i="1" s="1"/>
  <c r="Y91" i="1"/>
  <c r="X92" i="1"/>
  <c r="Z92" i="1" s="1"/>
  <c r="Z94" i="1" s="1"/>
  <c r="Y68" i="1"/>
  <c r="Y70" i="1" s="1"/>
  <c r="X69" i="1"/>
  <c r="Z69" i="1" s="1"/>
  <c r="X51" i="1"/>
  <c r="X52" i="1"/>
  <c r="Z52" i="1" s="1"/>
  <c r="Z54" i="1" s="1"/>
  <c r="Y62" i="1"/>
  <c r="X63" i="1"/>
  <c r="Z63" i="1" s="1"/>
  <c r="Z65" i="1" s="1"/>
  <c r="Y56" i="1"/>
  <c r="X57" i="1"/>
  <c r="Z57" i="1" s="1"/>
  <c r="Z59" i="1" s="1"/>
  <c r="Y15" i="1"/>
  <c r="X16" i="1"/>
  <c r="Z16" i="1" s="1"/>
  <c r="Z18" i="1" s="1"/>
  <c r="Y25" i="1"/>
  <c r="X26" i="1"/>
  <c r="Z26" i="1" s="1"/>
  <c r="Z28" i="1" s="1"/>
  <c r="Y39" i="1"/>
  <c r="X40" i="1"/>
  <c r="Z40" i="1" s="1"/>
  <c r="Z42" i="1" s="1"/>
  <c r="Y20" i="1"/>
  <c r="X21" i="1"/>
  <c r="Z21" i="1" s="1"/>
  <c r="Z23" i="1" s="1"/>
  <c r="Y31" i="1"/>
  <c r="X32" i="1"/>
  <c r="Z32" i="1" s="1"/>
  <c r="Z91" i="1"/>
  <c r="Z115" i="1"/>
  <c r="Z121" i="1"/>
  <c r="Z151" i="1"/>
  <c r="Z163" i="1"/>
  <c r="Z177" i="1"/>
  <c r="Z219" i="1"/>
  <c r="Z228" i="1"/>
  <c r="Z259" i="1"/>
  <c r="X247" i="2"/>
  <c r="Y290" i="2"/>
  <c r="Y307" i="2"/>
  <c r="Y316" i="2"/>
  <c r="Y78" i="2"/>
  <c r="Y172" i="2"/>
  <c r="X189" i="2"/>
  <c r="Y218" i="2"/>
  <c r="Y236" i="2"/>
  <c r="Y245" i="2"/>
  <c r="Y280" i="2"/>
  <c r="Z56" i="1"/>
  <c r="Z85" i="1"/>
  <c r="Z110" i="1"/>
  <c r="Z146" i="1"/>
  <c r="Z157" i="1"/>
  <c r="Z182" i="1"/>
  <c r="Z213" i="1"/>
  <c r="Z234" i="1"/>
  <c r="Z253" i="1"/>
  <c r="X46" i="3"/>
  <c r="T46" i="3"/>
  <c r="P46" i="3"/>
  <c r="L46" i="3"/>
  <c r="X51" i="3"/>
  <c r="T51" i="3"/>
  <c r="P51" i="3"/>
  <c r="L51" i="3"/>
  <c r="X63" i="3"/>
  <c r="T63" i="3"/>
  <c r="P63" i="3"/>
  <c r="L63" i="3"/>
  <c r="L69" i="3"/>
  <c r="X69" i="3"/>
  <c r="T69" i="3"/>
  <c r="P69" i="3"/>
  <c r="X75" i="3"/>
  <c r="T75" i="3"/>
  <c r="P75" i="3"/>
  <c r="L75" i="3"/>
  <c r="Z16" i="4"/>
  <c r="Z52" i="5"/>
  <c r="Z65" i="5"/>
  <c r="Z68" i="5" s="1"/>
  <c r="L57" i="3"/>
  <c r="X57" i="3"/>
  <c r="T57" i="3"/>
  <c r="P57" i="3"/>
  <c r="X78" i="3"/>
  <c r="T78" i="3"/>
  <c r="P78" i="3"/>
  <c r="L78" i="3"/>
  <c r="Y80" i="3"/>
  <c r="Y93" i="3"/>
  <c r="Y19" i="5"/>
  <c r="Y21" i="5" s="1"/>
  <c r="Y36" i="5"/>
  <c r="Y54" i="5"/>
  <c r="Z33" i="4"/>
  <c r="Y50" i="4"/>
  <c r="Z92" i="4"/>
  <c r="Z31" i="5"/>
  <c r="Z33" i="5" s="1"/>
  <c r="Z44" i="5"/>
  <c r="Z17" i="5"/>
  <c r="Z26" i="5"/>
  <c r="Z34" i="5"/>
  <c r="Z49" i="5"/>
  <c r="Z83" i="4"/>
  <c r="Z39" i="4"/>
  <c r="Z36" i="3"/>
  <c r="Z33" i="3"/>
  <c r="Z21" i="3"/>
  <c r="Z250" i="1"/>
  <c r="Z245" i="1"/>
  <c r="Z240" i="1"/>
  <c r="Z225" i="1"/>
  <c r="Z208" i="1"/>
  <c r="T197" i="1"/>
  <c r="Z197" i="1" s="1"/>
  <c r="T188" i="1"/>
  <c r="Z188" i="1" s="1"/>
  <c r="Z167" i="1"/>
  <c r="Z97" i="1"/>
  <c r="Z136" i="1"/>
  <c r="X133" i="1"/>
  <c r="Z133" i="1" s="1"/>
  <c r="Y136" i="1"/>
  <c r="Z62" i="1"/>
  <c r="Z71" i="1"/>
  <c r="Z100" i="1"/>
  <c r="T194" i="1"/>
  <c r="Z194" i="1" s="1"/>
  <c r="P80" i="1"/>
  <c r="X80" i="1"/>
  <c r="Y121" i="1"/>
  <c r="Y127" i="1"/>
  <c r="L80" i="1"/>
  <c r="T80" i="1"/>
  <c r="Z80" i="1" s="1"/>
  <c r="Z39" i="1"/>
  <c r="Z68" i="1"/>
  <c r="L51" i="1"/>
  <c r="T51" i="1"/>
  <c r="Y51" i="1"/>
  <c r="P51" i="1"/>
  <c r="Z31" i="1"/>
  <c r="Z20" i="1"/>
  <c r="Z25" i="1"/>
  <c r="K328" i="2"/>
  <c r="S328" i="2"/>
  <c r="X328" i="2"/>
  <c r="O328" i="2"/>
  <c r="Y313" i="2"/>
  <c r="Y301" i="2"/>
  <c r="Y295" i="2"/>
  <c r="Y277" i="2"/>
  <c r="Y260" i="2"/>
  <c r="Y271" i="2"/>
  <c r="Y265" i="2"/>
  <c r="Y230" i="2"/>
  <c r="Y83" i="2"/>
  <c r="Y89" i="2"/>
  <c r="Y101" i="2"/>
  <c r="Y113" i="2"/>
  <c r="Y122" i="2"/>
  <c r="Y133" i="2"/>
  <c r="Y143" i="2"/>
  <c r="Y166" i="2"/>
  <c r="Y178" i="2"/>
  <c r="Y187" i="2"/>
  <c r="Y212" i="2"/>
  <c r="Y242" i="2"/>
  <c r="Y224" i="2"/>
  <c r="Y206" i="2"/>
  <c r="Y201" i="2"/>
  <c r="Y196" i="2"/>
  <c r="Y184" i="2"/>
  <c r="Y160" i="2"/>
  <c r="Y155" i="2"/>
  <c r="Y146" i="2"/>
  <c r="Y138" i="2"/>
  <c r="Y129" i="2"/>
  <c r="Y95" i="2"/>
  <c r="Y119" i="2"/>
  <c r="Y107" i="2"/>
  <c r="Y73" i="2"/>
  <c r="Y64" i="2"/>
  <c r="Y49" i="2"/>
  <c r="Y37" i="2"/>
  <c r="Y61" i="2"/>
  <c r="Y55" i="2"/>
  <c r="Y43" i="2"/>
  <c r="Y31" i="2"/>
  <c r="Y328" i="2" l="1"/>
  <c r="Y101" i="4"/>
  <c r="H7" i="6"/>
  <c r="Z69" i="5"/>
  <c r="Z73" i="5" s="1"/>
  <c r="K6" i="6" s="1"/>
  <c r="Z61" i="5"/>
  <c r="Y248" i="2"/>
  <c r="Z36" i="4"/>
  <c r="Z53" i="4" s="1"/>
  <c r="Z231" i="1"/>
  <c r="Z233" i="1" s="1"/>
  <c r="Z258" i="1"/>
  <c r="Y250" i="2"/>
  <c r="Z39" i="3"/>
  <c r="Z41" i="3" s="1"/>
  <c r="Y149" i="2"/>
  <c r="Y190" i="2"/>
  <c r="Y192" i="2" s="1"/>
  <c r="Z36" i="1"/>
  <c r="Y43" i="1"/>
  <c r="Y44" i="1"/>
  <c r="Z43" i="1"/>
  <c r="Z44" i="1"/>
  <c r="Z74" i="1"/>
  <c r="Z76" i="1" s="1"/>
  <c r="Z103" i="1"/>
  <c r="Z105" i="1" s="1"/>
  <c r="Z139" i="1"/>
  <c r="Z141" i="1" s="1"/>
  <c r="Z170" i="1"/>
  <c r="Z172" i="1" s="1"/>
  <c r="Z200" i="1"/>
  <c r="Y125" i="2"/>
  <c r="Y319" i="2"/>
  <c r="Y321" i="2" s="1"/>
  <c r="Z63" i="3"/>
  <c r="Y230" i="1"/>
  <c r="Z54" i="5"/>
  <c r="Z51" i="5"/>
  <c r="Z36" i="5"/>
  <c r="Z94" i="4"/>
  <c r="Z90" i="3"/>
  <c r="Z50" i="3"/>
  <c r="Z69" i="3"/>
  <c r="Z78" i="3"/>
  <c r="Z35" i="3"/>
  <c r="X318" i="2"/>
  <c r="Y315" i="2"/>
  <c r="Y282" i="2"/>
  <c r="X282" i="2"/>
  <c r="Y279" i="2"/>
  <c r="Y131" i="2"/>
  <c r="Y244" i="2"/>
  <c r="Y186" i="2"/>
  <c r="Y169" i="2"/>
  <c r="Y145" i="2"/>
  <c r="X148" i="2"/>
  <c r="X150" i="2" s="1"/>
  <c r="Y135" i="2"/>
  <c r="Y140" i="2"/>
  <c r="Y121" i="2"/>
  <c r="X124" i="2"/>
  <c r="Y63" i="2"/>
  <c r="Y40" i="2"/>
  <c r="Y255" i="1"/>
  <c r="Z252" i="1"/>
  <c r="Z248" i="1"/>
  <c r="Z227" i="1"/>
  <c r="Y199" i="1"/>
  <c r="Z196" i="1"/>
  <c r="Y169" i="1"/>
  <c r="Z135" i="1"/>
  <c r="Z99" i="1"/>
  <c r="Y102" i="1"/>
  <c r="Y73" i="1"/>
  <c r="Z51" i="1"/>
  <c r="Z70" i="1"/>
  <c r="Z169" i="1"/>
  <c r="Z230" i="1"/>
  <c r="Z57" i="3"/>
  <c r="Z75" i="3"/>
  <c r="Z77" i="3" s="1"/>
  <c r="Y148" i="2"/>
  <c r="Y189" i="2"/>
  <c r="Y138" i="1"/>
  <c r="Z138" i="1"/>
  <c r="Z199" i="1"/>
  <c r="Z51" i="3"/>
  <c r="Y247" i="2"/>
  <c r="Y124" i="2"/>
  <c r="Z102" i="1"/>
  <c r="Y98" i="4"/>
  <c r="Y318" i="2"/>
  <c r="Y72" i="5"/>
  <c r="Z255" i="1"/>
  <c r="Z19" i="5"/>
  <c r="Z21" i="5" s="1"/>
  <c r="Z50" i="4"/>
  <c r="H8" i="6" l="1"/>
  <c r="L7" i="6"/>
  <c r="Z98" i="3"/>
  <c r="G6" i="6" s="1"/>
  <c r="G8" i="6" s="1"/>
  <c r="Y127" i="2"/>
  <c r="Y150" i="2"/>
  <c r="Z202" i="1"/>
  <c r="Z47" i="1"/>
  <c r="Z72" i="5"/>
  <c r="Z73" i="1"/>
  <c r="W25" i="2"/>
  <c r="W20" i="2"/>
  <c r="W15" i="2"/>
  <c r="S25" i="2"/>
  <c r="S20" i="2"/>
  <c r="S15" i="2"/>
  <c r="O25" i="2"/>
  <c r="O20" i="2"/>
  <c r="O15" i="2"/>
  <c r="K25" i="2"/>
  <c r="K20" i="2"/>
  <c r="K15" i="2"/>
  <c r="F15" i="2"/>
  <c r="F25" i="2"/>
  <c r="F20" i="2"/>
  <c r="X27" i="3"/>
  <c r="T27" i="3"/>
  <c r="P27" i="3"/>
  <c r="L27" i="3"/>
  <c r="Y27" i="3"/>
  <c r="Z100" i="3" l="1"/>
  <c r="Y38" i="3"/>
  <c r="X25" i="2"/>
  <c r="W26" i="2"/>
  <c r="Y26" i="2" s="1"/>
  <c r="Y28" i="2" s="1"/>
  <c r="X20" i="2"/>
  <c r="W21" i="2"/>
  <c r="Y21" i="2" s="1"/>
  <c r="Y23" i="2" s="1"/>
  <c r="X15" i="2"/>
  <c r="X158" i="2" s="1"/>
  <c r="W16" i="2"/>
  <c r="Y16" i="2" s="1"/>
  <c r="Y18" i="2" s="1"/>
  <c r="X66" i="2"/>
  <c r="Y25" i="2"/>
  <c r="Y20" i="2"/>
  <c r="Y15" i="2"/>
  <c r="Z27" i="3"/>
  <c r="X244" i="1"/>
  <c r="T244" i="1"/>
  <c r="P244" i="1"/>
  <c r="L244" i="1"/>
  <c r="G244" i="1"/>
  <c r="Y244" i="1" s="1"/>
  <c r="G223" i="1"/>
  <c r="X223" i="1" s="1"/>
  <c r="G217" i="1"/>
  <c r="X217" i="1" s="1"/>
  <c r="G186" i="1"/>
  <c r="X186" i="1" s="1"/>
  <c r="G192" i="1"/>
  <c r="X192" i="1" s="1"/>
  <c r="G155" i="1"/>
  <c r="X155" i="1" s="1"/>
  <c r="G161" i="1"/>
  <c r="X161" i="1" s="1"/>
  <c r="G119" i="1"/>
  <c r="Y119" i="1" s="1"/>
  <c r="G125" i="1"/>
  <c r="Y125" i="1" s="1"/>
  <c r="G131" i="1"/>
  <c r="Y131" i="1" s="1"/>
  <c r="G95" i="1"/>
  <c r="X95" i="1" s="1"/>
  <c r="G89" i="1"/>
  <c r="X89" i="1" s="1"/>
  <c r="G60" i="1"/>
  <c r="X60" i="1" s="1"/>
  <c r="G66" i="1"/>
  <c r="X66" i="1" s="1"/>
  <c r="G37" i="1"/>
  <c r="X37" i="1" s="1"/>
  <c r="G29" i="1"/>
  <c r="X29" i="1" s="1"/>
  <c r="Y67" i="2" l="1"/>
  <c r="Y69" i="2" s="1"/>
  <c r="Y97" i="3"/>
  <c r="Y66" i="2"/>
  <c r="Z244" i="1"/>
  <c r="Y217" i="1"/>
  <c r="Y223" i="1"/>
  <c r="L223" i="1"/>
  <c r="P223" i="1"/>
  <c r="T223" i="1"/>
  <c r="Z223" i="1" s="1"/>
  <c r="L217" i="1"/>
  <c r="P217" i="1"/>
  <c r="T217" i="1"/>
  <c r="Z217" i="1" s="1"/>
  <c r="T186" i="1"/>
  <c r="Z186" i="1" s="1"/>
  <c r="T192" i="1"/>
  <c r="Z192" i="1" s="1"/>
  <c r="Y186" i="1"/>
  <c r="Y192" i="1"/>
  <c r="L192" i="1"/>
  <c r="P192" i="1"/>
  <c r="L186" i="1"/>
  <c r="P186" i="1"/>
  <c r="Y155" i="1"/>
  <c r="Y161" i="1"/>
  <c r="L161" i="1"/>
  <c r="P161" i="1"/>
  <c r="T161" i="1"/>
  <c r="Z161" i="1" s="1"/>
  <c r="L155" i="1"/>
  <c r="P155" i="1"/>
  <c r="T155" i="1"/>
  <c r="Z155" i="1" s="1"/>
  <c r="Y89" i="1"/>
  <c r="Y95" i="1"/>
  <c r="X119" i="1"/>
  <c r="X131" i="1"/>
  <c r="X125" i="1"/>
  <c r="P131" i="1"/>
  <c r="T131" i="1"/>
  <c r="L125" i="1"/>
  <c r="P125" i="1"/>
  <c r="T125" i="1"/>
  <c r="L119" i="1"/>
  <c r="P119" i="1"/>
  <c r="T119" i="1"/>
  <c r="Z119" i="1" s="1"/>
  <c r="L95" i="1"/>
  <c r="P95" i="1"/>
  <c r="T95" i="1"/>
  <c r="Z95" i="1" s="1"/>
  <c r="L89" i="1"/>
  <c r="P89" i="1"/>
  <c r="T89" i="1"/>
  <c r="Z89" i="1" s="1"/>
  <c r="Y66" i="1"/>
  <c r="L66" i="1"/>
  <c r="P66" i="1"/>
  <c r="T66" i="1"/>
  <c r="Z66" i="1" s="1"/>
  <c r="Y60" i="1"/>
  <c r="L60" i="1"/>
  <c r="P60" i="1"/>
  <c r="T60" i="1"/>
  <c r="Z60" i="1" s="1"/>
  <c r="Y29" i="1"/>
  <c r="Y37" i="1"/>
  <c r="L37" i="1"/>
  <c r="P37" i="1"/>
  <c r="T37" i="1"/>
  <c r="Z37" i="1" s="1"/>
  <c r="L29" i="1"/>
  <c r="P29" i="1"/>
  <c r="T29" i="1"/>
  <c r="Z29" i="1" s="1"/>
  <c r="F311" i="2"/>
  <c r="W311" i="2" s="1"/>
  <c r="F299" i="2"/>
  <c r="W299" i="2" s="1"/>
  <c r="F305" i="2"/>
  <c r="W305" i="2" s="1"/>
  <c r="F275" i="2"/>
  <c r="W275" i="2" s="1"/>
  <c r="F269" i="2"/>
  <c r="W269" i="2" s="1"/>
  <c r="F251" i="2"/>
  <c r="W251" i="2" s="1"/>
  <c r="F222" i="2"/>
  <c r="X222" i="2" s="1"/>
  <c r="F240" i="2"/>
  <c r="W240" i="2" s="1"/>
  <c r="F234" i="2"/>
  <c r="W234" i="2" s="1"/>
  <c r="F228" i="2"/>
  <c r="W228" i="2" s="1"/>
  <c r="F216" i="2"/>
  <c r="W216" i="2" s="1"/>
  <c r="F210" i="2"/>
  <c r="X210" i="2" s="1"/>
  <c r="F211" i="2"/>
  <c r="F164" i="2"/>
  <c r="W164" i="2" s="1"/>
  <c r="F170" i="2"/>
  <c r="W170" i="2" s="1"/>
  <c r="F176" i="2"/>
  <c r="W176" i="2" s="1"/>
  <c r="F182" i="2"/>
  <c r="W182" i="2" s="1"/>
  <c r="F141" i="2"/>
  <c r="W141" i="2" s="1"/>
  <c r="F136" i="2"/>
  <c r="W136" i="2" s="1"/>
  <c r="F105" i="2"/>
  <c r="X105" i="2" s="1"/>
  <c r="F106" i="2"/>
  <c r="F117" i="2"/>
  <c r="W117" i="2" s="1"/>
  <c r="F111" i="2"/>
  <c r="W111" i="2" s="1"/>
  <c r="F99" i="2"/>
  <c r="W99" i="2" s="1"/>
  <c r="F93" i="2"/>
  <c r="W93" i="2" s="1"/>
  <c r="F87" i="2"/>
  <c r="W87" i="2" s="1"/>
  <c r="W105" i="2" l="1"/>
  <c r="O105" i="2"/>
  <c r="K222" i="2"/>
  <c r="S222" i="2"/>
  <c r="K105" i="2"/>
  <c r="S105" i="2"/>
  <c r="O222" i="2"/>
  <c r="W222" i="2"/>
  <c r="Z125" i="1"/>
  <c r="Z131" i="1"/>
  <c r="X299" i="2"/>
  <c r="X305" i="2"/>
  <c r="X311" i="2"/>
  <c r="K311" i="2"/>
  <c r="O311" i="2"/>
  <c r="S311" i="2"/>
  <c r="Y311" i="2" s="1"/>
  <c r="K305" i="2"/>
  <c r="O305" i="2"/>
  <c r="S305" i="2"/>
  <c r="Y305" i="2" s="1"/>
  <c r="K299" i="2"/>
  <c r="O299" i="2"/>
  <c r="S299" i="2"/>
  <c r="Y299" i="2" s="1"/>
  <c r="X269" i="2"/>
  <c r="X275" i="2"/>
  <c r="K275" i="2"/>
  <c r="O275" i="2"/>
  <c r="S275" i="2"/>
  <c r="Y275" i="2" s="1"/>
  <c r="K269" i="2"/>
  <c r="O269" i="2"/>
  <c r="S269" i="2"/>
  <c r="Y269" i="2" s="1"/>
  <c r="X251" i="2"/>
  <c r="K251" i="2"/>
  <c r="O251" i="2"/>
  <c r="S251" i="2"/>
  <c r="Y251" i="2" s="1"/>
  <c r="K210" i="2"/>
  <c r="O210" i="2"/>
  <c r="S210" i="2"/>
  <c r="W210" i="2"/>
  <c r="X216" i="2"/>
  <c r="X228" i="2"/>
  <c r="X234" i="2"/>
  <c r="X240" i="2"/>
  <c r="K240" i="2"/>
  <c r="O240" i="2"/>
  <c r="S240" i="2"/>
  <c r="Y240" i="2" s="1"/>
  <c r="K234" i="2"/>
  <c r="O234" i="2"/>
  <c r="S234" i="2"/>
  <c r="Y234" i="2" s="1"/>
  <c r="K228" i="2"/>
  <c r="O228" i="2"/>
  <c r="S228" i="2"/>
  <c r="Y228" i="2" s="1"/>
  <c r="K216" i="2"/>
  <c r="O216" i="2"/>
  <c r="S216" i="2"/>
  <c r="Y216" i="2" s="1"/>
  <c r="X136" i="2"/>
  <c r="X141" i="2"/>
  <c r="X164" i="2"/>
  <c r="X170" i="2"/>
  <c r="X176" i="2"/>
  <c r="X182" i="2"/>
  <c r="K182" i="2"/>
  <c r="O182" i="2"/>
  <c r="S182" i="2"/>
  <c r="Y182" i="2" s="1"/>
  <c r="K176" i="2"/>
  <c r="O176" i="2"/>
  <c r="S176" i="2"/>
  <c r="Y176" i="2" s="1"/>
  <c r="K170" i="2"/>
  <c r="O170" i="2"/>
  <c r="S170" i="2"/>
  <c r="Y170" i="2" s="1"/>
  <c r="K164" i="2"/>
  <c r="O164" i="2"/>
  <c r="S164" i="2"/>
  <c r="Y164" i="2" s="1"/>
  <c r="K141" i="2"/>
  <c r="O141" i="2"/>
  <c r="S141" i="2"/>
  <c r="Y141" i="2" s="1"/>
  <c r="K136" i="2"/>
  <c r="O136" i="2"/>
  <c r="S136" i="2"/>
  <c r="Y136" i="2" s="1"/>
  <c r="X87" i="2"/>
  <c r="X93" i="2"/>
  <c r="X99" i="2"/>
  <c r="X111" i="2"/>
  <c r="X117" i="2"/>
  <c r="K117" i="2"/>
  <c r="O117" i="2"/>
  <c r="S117" i="2"/>
  <c r="Y117" i="2" s="1"/>
  <c r="K111" i="2"/>
  <c r="O111" i="2"/>
  <c r="S111" i="2"/>
  <c r="Y111" i="2" s="1"/>
  <c r="K99" i="2"/>
  <c r="O99" i="2"/>
  <c r="S99" i="2"/>
  <c r="Y99" i="2" s="1"/>
  <c r="K93" i="2"/>
  <c r="O93" i="2"/>
  <c r="S93" i="2"/>
  <c r="Y93" i="2" s="1"/>
  <c r="K87" i="2"/>
  <c r="O87" i="2"/>
  <c r="S87" i="2"/>
  <c r="Y87" i="2" s="1"/>
  <c r="F35" i="2"/>
  <c r="W35" i="2" s="1"/>
  <c r="F41" i="2"/>
  <c r="W41" i="2" s="1"/>
  <c r="F47" i="2"/>
  <c r="W47" i="2" s="1"/>
  <c r="F53" i="2"/>
  <c r="W53" i="2" s="1"/>
  <c r="F59" i="2"/>
  <c r="W59" i="2" s="1"/>
  <c r="F29" i="2"/>
  <c r="W29" i="2" s="1"/>
  <c r="G55" i="3"/>
  <c r="G31" i="3"/>
  <c r="X31" i="3" s="1"/>
  <c r="G25" i="3"/>
  <c r="X25" i="3" s="1"/>
  <c r="Y87" i="4"/>
  <c r="Y81" i="4"/>
  <c r="Y75" i="4"/>
  <c r="Y69" i="4"/>
  <c r="G75" i="4"/>
  <c r="G69" i="4"/>
  <c r="Y54" i="4"/>
  <c r="Y63" i="4"/>
  <c r="G54" i="4"/>
  <c r="G63" i="4"/>
  <c r="Y43" i="4"/>
  <c r="Y37" i="4"/>
  <c r="Y31" i="4"/>
  <c r="Y25" i="4"/>
  <c r="X31" i="4"/>
  <c r="X25" i="4"/>
  <c r="G87" i="4"/>
  <c r="X87" i="4" s="1"/>
  <c r="G81" i="4"/>
  <c r="G43" i="4"/>
  <c r="X43" i="4" s="1"/>
  <c r="G37" i="4"/>
  <c r="X37" i="4" s="1"/>
  <c r="G31" i="4"/>
  <c r="T31" i="4" s="1"/>
  <c r="G25" i="4"/>
  <c r="T25" i="4" s="1"/>
  <c r="Z25" i="4" l="1"/>
  <c r="X81" i="4"/>
  <c r="Z90" i="4"/>
  <c r="X75" i="4"/>
  <c r="X84" i="4"/>
  <c r="Z84" i="4" s="1"/>
  <c r="X69" i="4"/>
  <c r="Z78" i="4"/>
  <c r="Z80" i="4" s="1"/>
  <c r="X63" i="4"/>
  <c r="X72" i="4"/>
  <c r="Z72" i="4" s="1"/>
  <c r="Z74" i="4" s="1"/>
  <c r="X54" i="4"/>
  <c r="Z66" i="4"/>
  <c r="Z68" i="4" s="1"/>
  <c r="Z31" i="4"/>
  <c r="Y105" i="2"/>
  <c r="L55" i="3"/>
  <c r="X55" i="3"/>
  <c r="T55" i="3"/>
  <c r="P55" i="3"/>
  <c r="Y222" i="2"/>
  <c r="Y55" i="3"/>
  <c r="Y210" i="2"/>
  <c r="X29" i="2"/>
  <c r="X35" i="2"/>
  <c r="X41" i="2"/>
  <c r="X47" i="2"/>
  <c r="X53" i="2"/>
  <c r="X59" i="2"/>
  <c r="K59" i="2"/>
  <c r="O59" i="2"/>
  <c r="S59" i="2"/>
  <c r="Y59" i="2" s="1"/>
  <c r="K53" i="2"/>
  <c r="O53" i="2"/>
  <c r="S53" i="2"/>
  <c r="Y53" i="2" s="1"/>
  <c r="K47" i="2"/>
  <c r="O47" i="2"/>
  <c r="S47" i="2"/>
  <c r="Y47" i="2" s="1"/>
  <c r="K41" i="2"/>
  <c r="O41" i="2"/>
  <c r="S41" i="2"/>
  <c r="Y41" i="2" s="1"/>
  <c r="K35" i="2"/>
  <c r="O35" i="2"/>
  <c r="S35" i="2"/>
  <c r="Y35" i="2" s="1"/>
  <c r="K29" i="2"/>
  <c r="O29" i="2"/>
  <c r="S29" i="2"/>
  <c r="Y29" i="2" s="1"/>
  <c r="Y25" i="3"/>
  <c r="Y31" i="3"/>
  <c r="L31" i="3"/>
  <c r="P31" i="3"/>
  <c r="T31" i="3"/>
  <c r="Z31" i="3" s="1"/>
  <c r="L25" i="3"/>
  <c r="P25" i="3"/>
  <c r="T25" i="3"/>
  <c r="Z25" i="3" s="1"/>
  <c r="L87" i="4"/>
  <c r="P87" i="4"/>
  <c r="T87" i="4"/>
  <c r="Z87" i="4" s="1"/>
  <c r="L81" i="4"/>
  <c r="P81" i="4"/>
  <c r="T81" i="4"/>
  <c r="L75" i="4"/>
  <c r="P75" i="4"/>
  <c r="T75" i="4"/>
  <c r="Z75" i="4" s="1"/>
  <c r="L69" i="4"/>
  <c r="P69" i="4"/>
  <c r="T69" i="4"/>
  <c r="L54" i="4"/>
  <c r="P54" i="4"/>
  <c r="T54" i="4"/>
  <c r="Z54" i="4" s="1"/>
  <c r="L63" i="4"/>
  <c r="P63" i="4"/>
  <c r="T63" i="4"/>
  <c r="L43" i="4"/>
  <c r="P43" i="4"/>
  <c r="T43" i="4"/>
  <c r="Z43" i="4" s="1"/>
  <c r="L37" i="4"/>
  <c r="P37" i="4"/>
  <c r="T37" i="4"/>
  <c r="Z37" i="4" s="1"/>
  <c r="L31" i="4"/>
  <c r="P31" i="4"/>
  <c r="L25" i="4"/>
  <c r="P25" i="4"/>
  <c r="Z63" i="4" l="1"/>
  <c r="Z69" i="4"/>
  <c r="Z81" i="4"/>
  <c r="Z91" i="4"/>
  <c r="Z95" i="4"/>
  <c r="Z55" i="3"/>
  <c r="Z99" i="4" l="1"/>
  <c r="I6" i="6" s="1"/>
  <c r="Y62" i="5"/>
  <c r="Y64" i="5" s="1"/>
  <c r="X62" i="5"/>
  <c r="T62" i="5"/>
  <c r="P62" i="5"/>
  <c r="L62" i="5"/>
  <c r="G62" i="5"/>
  <c r="Y48" i="5"/>
  <c r="X48" i="5"/>
  <c r="T48" i="5"/>
  <c r="P48" i="5"/>
  <c r="L48" i="5"/>
  <c r="G48" i="5"/>
  <c r="X58" i="5" s="1"/>
  <c r="Z58" i="5" s="1"/>
  <c r="Z70" i="5" s="1"/>
  <c r="Y30" i="5"/>
  <c r="X30" i="5"/>
  <c r="T30" i="5"/>
  <c r="P30" i="5"/>
  <c r="L30" i="5"/>
  <c r="G30" i="5"/>
  <c r="Z74" i="5" l="1"/>
  <c r="Z71" i="5"/>
  <c r="Z30" i="5"/>
  <c r="Z48" i="5"/>
  <c r="Z62" i="5"/>
  <c r="Z64" i="5" s="1"/>
  <c r="X70" i="4"/>
  <c r="X76" i="4"/>
  <c r="X82" i="4"/>
  <c r="X88" i="4"/>
  <c r="X26" i="4"/>
  <c r="X32" i="4"/>
  <c r="X38" i="4"/>
  <c r="X44" i="4"/>
  <c r="T70" i="4"/>
  <c r="Z70" i="4" s="1"/>
  <c r="T76" i="4"/>
  <c r="Z76" i="4" s="1"/>
  <c r="T82" i="4"/>
  <c r="Z82" i="4" s="1"/>
  <c r="T88" i="4"/>
  <c r="Z88" i="4" s="1"/>
  <c r="T26" i="4"/>
  <c r="Z26" i="4" s="1"/>
  <c r="T32" i="4"/>
  <c r="Z32" i="4" s="1"/>
  <c r="T38" i="4"/>
  <c r="Z38" i="4" s="1"/>
  <c r="T44" i="4"/>
  <c r="Z44" i="4" s="1"/>
  <c r="P70" i="4"/>
  <c r="P76" i="4"/>
  <c r="P82" i="4"/>
  <c r="P88" i="4"/>
  <c r="P26" i="4"/>
  <c r="P32" i="4"/>
  <c r="P38" i="4"/>
  <c r="P44" i="4"/>
  <c r="L70" i="4"/>
  <c r="L76" i="4"/>
  <c r="L82" i="4"/>
  <c r="L88" i="4"/>
  <c r="L26" i="4"/>
  <c r="L32" i="4"/>
  <c r="L38" i="4"/>
  <c r="L44" i="4"/>
  <c r="L26" i="3"/>
  <c r="L32" i="3"/>
  <c r="P26" i="3"/>
  <c r="P32" i="3"/>
  <c r="T26" i="3"/>
  <c r="T32" i="3"/>
  <c r="X26" i="3"/>
  <c r="X32" i="3"/>
  <c r="K24" i="2"/>
  <c r="K30" i="2"/>
  <c r="K36" i="2"/>
  <c r="K42" i="2"/>
  <c r="K48" i="2"/>
  <c r="K54" i="2"/>
  <c r="K60" i="2"/>
  <c r="K77" i="2"/>
  <c r="K82" i="2"/>
  <c r="K88" i="2"/>
  <c r="K94" i="2"/>
  <c r="K100" i="2"/>
  <c r="K106" i="2"/>
  <c r="K112" i="2"/>
  <c r="K118" i="2"/>
  <c r="K132" i="2"/>
  <c r="K137" i="2"/>
  <c r="K142" i="2"/>
  <c r="K159" i="2"/>
  <c r="K165" i="2"/>
  <c r="K171" i="2"/>
  <c r="K177" i="2"/>
  <c r="K183" i="2"/>
  <c r="K200" i="2"/>
  <c r="K205" i="2"/>
  <c r="K211" i="2"/>
  <c r="K217" i="2"/>
  <c r="K223" i="2"/>
  <c r="K229" i="2"/>
  <c r="K235" i="2"/>
  <c r="K241" i="2"/>
  <c r="K252" i="2"/>
  <c r="K264" i="2"/>
  <c r="K270" i="2"/>
  <c r="K276" i="2"/>
  <c r="K294" i="2"/>
  <c r="K300" i="2"/>
  <c r="K306" i="2"/>
  <c r="K312" i="2"/>
  <c r="O24" i="2"/>
  <c r="O30" i="2"/>
  <c r="O36" i="2"/>
  <c r="O42" i="2"/>
  <c r="O48" i="2"/>
  <c r="O54" i="2"/>
  <c r="O60" i="2"/>
  <c r="O77" i="2"/>
  <c r="O82" i="2"/>
  <c r="O88" i="2"/>
  <c r="O94" i="2"/>
  <c r="O100" i="2"/>
  <c r="O106" i="2"/>
  <c r="O112" i="2"/>
  <c r="O118" i="2"/>
  <c r="O132" i="2"/>
  <c r="O137" i="2"/>
  <c r="O142" i="2"/>
  <c r="O159" i="2"/>
  <c r="O165" i="2"/>
  <c r="O171" i="2"/>
  <c r="O177" i="2"/>
  <c r="O183" i="2"/>
  <c r="O200" i="2"/>
  <c r="O205" i="2"/>
  <c r="O211" i="2"/>
  <c r="O217" i="2"/>
  <c r="O223" i="2"/>
  <c r="O229" i="2"/>
  <c r="O235" i="2"/>
  <c r="O241" i="2"/>
  <c r="O252" i="2"/>
  <c r="O264" i="2"/>
  <c r="O270" i="2"/>
  <c r="O276" i="2"/>
  <c r="O294" i="2"/>
  <c r="O300" i="2"/>
  <c r="O306" i="2"/>
  <c r="O312" i="2"/>
  <c r="S24" i="2"/>
  <c r="S30" i="2"/>
  <c r="S36" i="2"/>
  <c r="S42" i="2"/>
  <c r="S48" i="2"/>
  <c r="S54" i="2"/>
  <c r="S60" i="2"/>
  <c r="S77" i="2"/>
  <c r="S82" i="2"/>
  <c r="S88" i="2"/>
  <c r="S94" i="2"/>
  <c r="S100" i="2"/>
  <c r="S106" i="2"/>
  <c r="S112" i="2"/>
  <c r="S118" i="2"/>
  <c r="S132" i="2"/>
  <c r="S137" i="2"/>
  <c r="S142" i="2"/>
  <c r="S159" i="2"/>
  <c r="S165" i="2"/>
  <c r="S171" i="2"/>
  <c r="S177" i="2"/>
  <c r="S183" i="2"/>
  <c r="S200" i="2"/>
  <c r="S205" i="2"/>
  <c r="S211" i="2"/>
  <c r="S217" i="2"/>
  <c r="S223" i="2"/>
  <c r="S229" i="2"/>
  <c r="S235" i="2"/>
  <c r="S241" i="2"/>
  <c r="S252" i="2"/>
  <c r="S264" i="2"/>
  <c r="S270" i="2"/>
  <c r="S276" i="2"/>
  <c r="S294" i="2"/>
  <c r="S300" i="2"/>
  <c r="S306" i="2"/>
  <c r="S312" i="2"/>
  <c r="W24" i="2"/>
  <c r="W30" i="2"/>
  <c r="W36" i="2"/>
  <c r="W42" i="2"/>
  <c r="W48" i="2"/>
  <c r="W54" i="2"/>
  <c r="W60" i="2"/>
  <c r="W77" i="2"/>
  <c r="W82" i="2"/>
  <c r="W88" i="2"/>
  <c r="W94" i="2"/>
  <c r="W100" i="2"/>
  <c r="W106" i="2"/>
  <c r="W112" i="2"/>
  <c r="W118" i="2"/>
  <c r="W132" i="2"/>
  <c r="W137" i="2"/>
  <c r="W142" i="2"/>
  <c r="W159" i="2"/>
  <c r="W165" i="2"/>
  <c r="W171" i="2"/>
  <c r="W177" i="2"/>
  <c r="W183" i="2"/>
  <c r="W200" i="2"/>
  <c r="W205" i="2"/>
  <c r="W211" i="2"/>
  <c r="W217" i="2"/>
  <c r="W223" i="2"/>
  <c r="W229" i="2"/>
  <c r="W235" i="2"/>
  <c r="W241" i="2"/>
  <c r="W252" i="2"/>
  <c r="W264" i="2"/>
  <c r="W270" i="2"/>
  <c r="W276" i="2"/>
  <c r="W294" i="2"/>
  <c r="W300" i="2"/>
  <c r="W306" i="2"/>
  <c r="W312" i="2"/>
  <c r="X24" i="1"/>
  <c r="X30" i="1"/>
  <c r="X38" i="1"/>
  <c r="X55" i="1"/>
  <c r="X61" i="1"/>
  <c r="X67" i="1"/>
  <c r="X84" i="1"/>
  <c r="X90" i="1"/>
  <c r="X96" i="1"/>
  <c r="X114" i="1"/>
  <c r="X150" i="1"/>
  <c r="X156" i="1"/>
  <c r="X162" i="1"/>
  <c r="X181" i="1"/>
  <c r="X187" i="1"/>
  <c r="X193" i="1"/>
  <c r="X212" i="1"/>
  <c r="X218" i="1"/>
  <c r="X224" i="1"/>
  <c r="X249" i="1"/>
  <c r="T24" i="1"/>
  <c r="T30" i="1"/>
  <c r="T38" i="1"/>
  <c r="T55" i="1"/>
  <c r="T61" i="1"/>
  <c r="T67" i="1"/>
  <c r="T84" i="1"/>
  <c r="T90" i="1"/>
  <c r="T96" i="1"/>
  <c r="T114" i="1"/>
  <c r="T120" i="1"/>
  <c r="T126" i="1"/>
  <c r="T132" i="1"/>
  <c r="T150" i="1"/>
  <c r="T156" i="1"/>
  <c r="T162" i="1"/>
  <c r="T181" i="1"/>
  <c r="T212" i="1"/>
  <c r="T218" i="1"/>
  <c r="T224" i="1"/>
  <c r="T249" i="1"/>
  <c r="P24" i="1"/>
  <c r="P30" i="1"/>
  <c r="P38" i="1"/>
  <c r="P55" i="1"/>
  <c r="P61" i="1"/>
  <c r="P67" i="1"/>
  <c r="P84" i="1"/>
  <c r="P90" i="1"/>
  <c r="P96" i="1"/>
  <c r="P114" i="1"/>
  <c r="P120" i="1"/>
  <c r="P126" i="1"/>
  <c r="P132" i="1"/>
  <c r="P150" i="1"/>
  <c r="P156" i="1"/>
  <c r="P162" i="1"/>
  <c r="P181" i="1"/>
  <c r="P187" i="1"/>
  <c r="P193" i="1"/>
  <c r="P212" i="1"/>
  <c r="P218" i="1"/>
  <c r="P224" i="1"/>
  <c r="P249" i="1"/>
  <c r="L24" i="1"/>
  <c r="L30" i="1"/>
  <c r="L38" i="1"/>
  <c r="L55" i="1"/>
  <c r="L61" i="1"/>
  <c r="L67" i="1"/>
  <c r="L84" i="1"/>
  <c r="L90" i="1"/>
  <c r="L96" i="1"/>
  <c r="L114" i="1"/>
  <c r="L120" i="1"/>
  <c r="L126" i="1"/>
  <c r="L132" i="1"/>
  <c r="L150" i="1"/>
  <c r="L156" i="1"/>
  <c r="L162" i="1"/>
  <c r="L181" i="1"/>
  <c r="L187" i="1"/>
  <c r="L193" i="1"/>
  <c r="L212" i="1"/>
  <c r="L218" i="1"/>
  <c r="L224" i="1"/>
  <c r="L249" i="1"/>
  <c r="Z75" i="5" l="1"/>
  <c r="K7" i="6"/>
  <c r="K8" i="6" s="1"/>
  <c r="Z181" i="1"/>
  <c r="Z156" i="1"/>
  <c r="Z162" i="1"/>
  <c r="Z150" i="1"/>
  <c r="Z32" i="3"/>
  <c r="Z114" i="1"/>
  <c r="Z218" i="1"/>
  <c r="Z90" i="1"/>
  <c r="Z67" i="1"/>
  <c r="Z55" i="1"/>
  <c r="Z38" i="1"/>
  <c r="Z24" i="1"/>
  <c r="Z249" i="1"/>
  <c r="Z224" i="1"/>
  <c r="Z212" i="1"/>
  <c r="Z96" i="1"/>
  <c r="Z84" i="1"/>
  <c r="Z61" i="1"/>
  <c r="Z30" i="1"/>
  <c r="Z26" i="3"/>
  <c r="Y50" i="3"/>
  <c r="Y56" i="3"/>
  <c r="Y26" i="4"/>
  <c r="Y32" i="4"/>
  <c r="Y38" i="4"/>
  <c r="Y44" i="4"/>
  <c r="Y70" i="4"/>
  <c r="Y76" i="4"/>
  <c r="Y82" i="4"/>
  <c r="Y88" i="4"/>
  <c r="Y20" i="4"/>
  <c r="Z98" i="4" l="1"/>
  <c r="Y200" i="2"/>
  <c r="F200" i="2"/>
  <c r="X200" i="2" s="1"/>
  <c r="Y77" i="2"/>
  <c r="F77" i="2"/>
  <c r="X77" i="2" s="1"/>
  <c r="G38" i="4" l="1"/>
  <c r="G32" i="4"/>
  <c r="X34" i="4" s="1"/>
  <c r="G88" i="4"/>
  <c r="G82" i="4"/>
  <c r="G76" i="4"/>
  <c r="X85" i="4" s="1"/>
  <c r="Z85" i="4" s="1"/>
  <c r="Z96" i="4" s="1"/>
  <c r="G70" i="4"/>
  <c r="G44" i="4"/>
  <c r="G26" i="4"/>
  <c r="X20" i="4"/>
  <c r="T20" i="4"/>
  <c r="P20" i="4"/>
  <c r="L20" i="4"/>
  <c r="G56" i="3"/>
  <c r="G50" i="3"/>
  <c r="G32" i="3"/>
  <c r="Y32" i="3" s="1"/>
  <c r="G26" i="3"/>
  <c r="Y26" i="3" s="1"/>
  <c r="X20" i="3"/>
  <c r="T20" i="3"/>
  <c r="P20" i="3"/>
  <c r="L20" i="3"/>
  <c r="G20" i="3"/>
  <c r="Y20" i="3" s="1"/>
  <c r="Y312" i="2"/>
  <c r="F312" i="2"/>
  <c r="X312" i="2" s="1"/>
  <c r="Y306" i="2"/>
  <c r="F306" i="2"/>
  <c r="X306" i="2" s="1"/>
  <c r="Y300" i="2"/>
  <c r="F300" i="2"/>
  <c r="X300" i="2" s="1"/>
  <c r="Y294" i="2"/>
  <c r="F294" i="2"/>
  <c r="X294" i="2" s="1"/>
  <c r="Y276" i="2"/>
  <c r="F276" i="2"/>
  <c r="X276" i="2" s="1"/>
  <c r="Y270" i="2"/>
  <c r="F270" i="2"/>
  <c r="X270" i="2" s="1"/>
  <c r="Y264" i="2"/>
  <c r="F264" i="2"/>
  <c r="X264" i="2" s="1"/>
  <c r="Y252" i="2"/>
  <c r="F252" i="2"/>
  <c r="Y241" i="2"/>
  <c r="F241" i="2"/>
  <c r="X241" i="2" s="1"/>
  <c r="Y235" i="2"/>
  <c r="F235" i="2"/>
  <c r="X235" i="2" s="1"/>
  <c r="Y229" i="2"/>
  <c r="F229" i="2"/>
  <c r="X229" i="2" s="1"/>
  <c r="Y223" i="2"/>
  <c r="F223" i="2"/>
  <c r="X223" i="2" s="1"/>
  <c r="Y217" i="2"/>
  <c r="F217" i="2"/>
  <c r="X217" i="2" s="1"/>
  <c r="Y211" i="2"/>
  <c r="X211" i="2"/>
  <c r="Y205" i="2"/>
  <c r="X205" i="2"/>
  <c r="Y183" i="2"/>
  <c r="F183" i="2"/>
  <c r="X183" i="2" s="1"/>
  <c r="Y177" i="2"/>
  <c r="F177" i="2"/>
  <c r="X177" i="2" s="1"/>
  <c r="Y171" i="2"/>
  <c r="F171" i="2"/>
  <c r="X171" i="2" s="1"/>
  <c r="Y165" i="2"/>
  <c r="F165" i="2"/>
  <c r="X165" i="2" s="1"/>
  <c r="Y159" i="2"/>
  <c r="F159" i="2"/>
  <c r="X159" i="2" s="1"/>
  <c r="Y142" i="2"/>
  <c r="F142" i="2"/>
  <c r="X142" i="2" s="1"/>
  <c r="Y137" i="2"/>
  <c r="F137" i="2"/>
  <c r="X137" i="2" s="1"/>
  <c r="Y132" i="2"/>
  <c r="F132" i="2"/>
  <c r="X132" i="2" s="1"/>
  <c r="Y118" i="2"/>
  <c r="F118" i="2"/>
  <c r="X118" i="2" s="1"/>
  <c r="Y112" i="2"/>
  <c r="F112" i="2"/>
  <c r="X112" i="2" s="1"/>
  <c r="Y106" i="2"/>
  <c r="X106" i="2"/>
  <c r="Y100" i="2"/>
  <c r="F100" i="2"/>
  <c r="X100" i="2" s="1"/>
  <c r="Y94" i="2"/>
  <c r="F94" i="2"/>
  <c r="X94" i="2" s="1"/>
  <c r="Y88" i="2"/>
  <c r="F88" i="2"/>
  <c r="X88" i="2" s="1"/>
  <c r="Y82" i="2"/>
  <c r="F82" i="2"/>
  <c r="X82" i="2" s="1"/>
  <c r="Y60" i="2"/>
  <c r="F60" i="2"/>
  <c r="X60" i="2" s="1"/>
  <c r="Y54" i="2"/>
  <c r="F54" i="2"/>
  <c r="X54" i="2" s="1"/>
  <c r="Y48" i="2"/>
  <c r="F48" i="2"/>
  <c r="X48" i="2" s="1"/>
  <c r="Y42" i="2"/>
  <c r="F42" i="2"/>
  <c r="X42" i="2" s="1"/>
  <c r="Y36" i="2"/>
  <c r="F36" i="2"/>
  <c r="X36" i="2" s="1"/>
  <c r="Y30" i="2"/>
  <c r="F30" i="2"/>
  <c r="X30" i="2" s="1"/>
  <c r="Y24" i="2"/>
  <c r="F24" i="2"/>
  <c r="X24" i="2" s="1"/>
  <c r="W19" i="2"/>
  <c r="S19" i="2"/>
  <c r="O19" i="2"/>
  <c r="K19" i="2"/>
  <c r="F19" i="2"/>
  <c r="X19" i="2" s="1"/>
  <c r="G249" i="1"/>
  <c r="Y249" i="1" s="1"/>
  <c r="G224" i="1"/>
  <c r="Y224" i="1" s="1"/>
  <c r="G218" i="1"/>
  <c r="Y218" i="1" s="1"/>
  <c r="G212" i="1"/>
  <c r="Y212" i="1" s="1"/>
  <c r="G193" i="1"/>
  <c r="G187" i="1"/>
  <c r="G181" i="1"/>
  <c r="Y181" i="1" s="1"/>
  <c r="G162" i="1"/>
  <c r="Y162" i="1" s="1"/>
  <c r="G156" i="1"/>
  <c r="Y156" i="1" s="1"/>
  <c r="G150" i="1"/>
  <c r="Y150" i="1" s="1"/>
  <c r="G132" i="1"/>
  <c r="G126" i="1"/>
  <c r="G120" i="1"/>
  <c r="G114" i="1"/>
  <c r="Y114" i="1" s="1"/>
  <c r="G96" i="1"/>
  <c r="Y96" i="1" s="1"/>
  <c r="G90" i="1"/>
  <c r="Y90" i="1" s="1"/>
  <c r="G84" i="1"/>
  <c r="Y84" i="1" s="1"/>
  <c r="G67" i="1"/>
  <c r="Y67" i="1" s="1"/>
  <c r="G61" i="1"/>
  <c r="Y61" i="1" s="1"/>
  <c r="G55" i="1"/>
  <c r="Y55" i="1" s="1"/>
  <c r="G38" i="1"/>
  <c r="Y38" i="1" s="1"/>
  <c r="G30" i="1"/>
  <c r="Y30" i="1" s="1"/>
  <c r="G24" i="1"/>
  <c r="Y24" i="1" s="1"/>
  <c r="T19" i="1"/>
  <c r="P19" i="1"/>
  <c r="L19" i="1"/>
  <c r="G19" i="1"/>
  <c r="Y19" i="1" s="1"/>
  <c r="Z86" i="4" l="1"/>
  <c r="X252" i="2"/>
  <c r="Y254" i="2"/>
  <c r="Y283" i="2" s="1"/>
  <c r="X50" i="3"/>
  <c r="T50" i="3"/>
  <c r="P50" i="3"/>
  <c r="L50" i="3"/>
  <c r="X56" i="3"/>
  <c r="T56" i="3"/>
  <c r="P56" i="3"/>
  <c r="L56" i="3"/>
  <c r="Z20" i="3"/>
  <c r="Y187" i="1"/>
  <c r="T187" i="1"/>
  <c r="Z187" i="1" s="1"/>
  <c r="Y193" i="1"/>
  <c r="T193" i="1"/>
  <c r="Z193" i="1" s="1"/>
  <c r="Y120" i="1"/>
  <c r="X120" i="1"/>
  <c r="Z120" i="1" s="1"/>
  <c r="X126" i="1"/>
  <c r="Z126" i="1" s="1"/>
  <c r="Y126" i="1"/>
  <c r="Y132" i="1"/>
  <c r="X132" i="1"/>
  <c r="Z132" i="1" s="1"/>
  <c r="Z16" i="3"/>
  <c r="Y19" i="2"/>
  <c r="Z19" i="1"/>
  <c r="Z20" i="4"/>
  <c r="Y285" i="2" l="1"/>
  <c r="C6" i="6"/>
  <c r="Z100" i="4"/>
  <c r="Z97" i="4"/>
  <c r="Z56" i="3"/>
  <c r="Z46" i="3"/>
  <c r="Z38" i="3"/>
  <c r="Y265" i="1"/>
  <c r="Y333" i="2" l="1"/>
  <c r="C8" i="6"/>
  <c r="Y267" i="1"/>
  <c r="D6" i="6"/>
  <c r="Z101" i="4"/>
  <c r="I7" i="6"/>
  <c r="Z80" i="3"/>
  <c r="Z265" i="1"/>
  <c r="Z267" i="1" l="1"/>
  <c r="E6" i="6"/>
  <c r="I8" i="6"/>
  <c r="M7" i="6"/>
  <c r="D8" i="6"/>
  <c r="L6" i="6"/>
  <c r="L8" i="6" s="1"/>
  <c r="Z97" i="3"/>
  <c r="E8" i="6" l="1"/>
  <c r="M6" i="6"/>
  <c r="M8" i="6" s="1"/>
</calcChain>
</file>

<file path=xl/sharedStrings.xml><?xml version="1.0" encoding="utf-8"?>
<sst xmlns="http://schemas.openxmlformats.org/spreadsheetml/2006/main" count="1996" uniqueCount="125">
  <si>
    <t>Додаток 12а</t>
  </si>
  <si>
    <t>ІІ. Моніторинг якості здійснення освітнього процесу</t>
  </si>
  <si>
    <t>2.1. Рівень навчальної діяльності учнів</t>
  </si>
  <si>
    <t>УВАГА! НЕ ЗАПОВНЮВАТИ КЛІТИНКИ ВИДІЛЕНІ ЧЕРВОНИМ!!!</t>
  </si>
  <si>
    <t>№ 
з/п</t>
  </si>
  <si>
    <t>ПІБ учителя</t>
  </si>
  <si>
    <t>Навчальний рік</t>
  </si>
  <si>
    <t>Клас</t>
  </si>
  <si>
    <t>К-сть 
уч-нів</t>
  </si>
  <si>
    <t>Контроль</t>
  </si>
  <si>
    <t>Предмет</t>
  </si>
  <si>
    <t>Рівні</t>
  </si>
  <si>
    <t>І семестр</t>
  </si>
  <si>
    <t>Початковий</t>
  </si>
  <si>
    <t>Середній</t>
  </si>
  <si>
    <t>Достатній</t>
  </si>
  <si>
    <t>Високий</t>
  </si>
  <si>
    <t>Бали</t>
  </si>
  <si>
    <t>Я/п</t>
  </si>
  <si>
    <t>%</t>
  </si>
  <si>
    <t>2016/2017</t>
  </si>
  <si>
    <t>Математика</t>
  </si>
  <si>
    <t>Алгебра</t>
  </si>
  <si>
    <t>Геометрія</t>
  </si>
  <si>
    <t>біологія</t>
  </si>
  <si>
    <t>Біологія</t>
  </si>
  <si>
    <t>Географія</t>
  </si>
  <si>
    <t>Фізика</t>
  </si>
  <si>
    <t>хімія</t>
  </si>
  <si>
    <t>Екологія</t>
  </si>
  <si>
    <t>Природозн.</t>
  </si>
  <si>
    <t>Економіка</t>
  </si>
  <si>
    <t>Додаток 13а</t>
  </si>
  <si>
    <t xml:space="preserve">І семестр </t>
  </si>
  <si>
    <t>Середній 
бал</t>
  </si>
  <si>
    <t>Укр. мова</t>
  </si>
  <si>
    <t>читання</t>
  </si>
  <si>
    <t>Укр. літ.</t>
  </si>
  <si>
    <t>Рос. мова</t>
  </si>
  <si>
    <t>заруб. літ.</t>
  </si>
  <si>
    <t>Англ. мова</t>
  </si>
  <si>
    <t>Історія Укр.</t>
  </si>
  <si>
    <t>Всесв. історія</t>
  </si>
  <si>
    <t>Правозн.</t>
  </si>
  <si>
    <t>Додаток 14а</t>
  </si>
  <si>
    <t>2.1.5.1. Освітній моніторинг предметів фізкультурно-оздоровчого циклу 
(основи здоров’я, фізична культура, захист Вітчизни)</t>
  </si>
  <si>
    <t>2016/2017 н.р.</t>
  </si>
  <si>
    <t>Основи зд.</t>
  </si>
  <si>
    <t xml:space="preserve">Фіз. культ. </t>
  </si>
  <si>
    <t>Захист Віт.</t>
  </si>
  <si>
    <t>Додаток 15а</t>
  </si>
  <si>
    <t>Інформатика</t>
  </si>
  <si>
    <t>Труд. навч.</t>
  </si>
  <si>
    <t>Худ. культ.</t>
  </si>
  <si>
    <t xml:space="preserve">Обр. мист. </t>
  </si>
  <si>
    <t>Муз. мист.</t>
  </si>
  <si>
    <t>Мистецтво</t>
  </si>
  <si>
    <t>Проноза О.П.</t>
  </si>
  <si>
    <t>Чабаненко О.К.</t>
  </si>
  <si>
    <t>Сімаченко О.Н.</t>
  </si>
  <si>
    <t>Чебаненко О.М.</t>
  </si>
  <si>
    <t>Ткаченко С.Ю.</t>
  </si>
  <si>
    <t>Сакара О.С.</t>
  </si>
  <si>
    <t>Ткаченко С.І.</t>
  </si>
  <si>
    <t>Борисенко Н.Г.</t>
  </si>
  <si>
    <t>Дадіжа М.Г.</t>
  </si>
  <si>
    <t>Кравченко О.О.</t>
  </si>
  <si>
    <t>Василенко І.Г.</t>
  </si>
  <si>
    <t>Чабаненко О.К</t>
  </si>
  <si>
    <t>Гавриленко Н.С.</t>
  </si>
  <si>
    <t>Гавриленко Є.Д.</t>
  </si>
  <si>
    <t>Чебан Г.С.</t>
  </si>
  <si>
    <t>Рилова К.В.</t>
  </si>
  <si>
    <t>Гончаренко Л.І.</t>
  </si>
  <si>
    <t>Гавриленко О.Д.</t>
  </si>
  <si>
    <t>Чебаненко В.В.</t>
  </si>
  <si>
    <t>Ремша С.П.</t>
  </si>
  <si>
    <t>укр.мова</t>
  </si>
  <si>
    <t>1 зарах</t>
  </si>
  <si>
    <t>Додаток 16а</t>
  </si>
  <si>
    <t>2.1.6.1. Освітній моніторинг предметів художньо-естетичного циклу 
(художня культура, етика, образотворче, музичне мистецтво, мистецтво)</t>
  </si>
  <si>
    <t>2.1.6.1. Освітній моніторинг предметів інформаційно-технологічного, естетичного циклу 
(інформатика, трудове навчання, обслуговуюча праця)</t>
  </si>
  <si>
    <t>2.1.4.1. Освітній моніторинг предметів суспільно-гуманітарного циклу (українська мова та література, 
російська мова, англійська мова, зарубіжна література, історія, правознавство, людина і світ)</t>
  </si>
  <si>
    <t>2.1.3.1. Освітній моніторинг предметів природничо-математичного циклу 
(математика, алгебра, геометрія, біологія, географія, фізика, астрономія, хімія, екологія)</t>
  </si>
  <si>
    <t>Середній бал</t>
  </si>
  <si>
    <t xml:space="preserve">Художньо-естетичний </t>
  </si>
  <si>
    <t xml:space="preserve">Інформаційно-технологічний </t>
  </si>
  <si>
    <t xml:space="preserve">Фізкультурно-оздоровчий </t>
  </si>
  <si>
    <t xml:space="preserve">Суспільно-гуманітарний </t>
  </si>
  <si>
    <t xml:space="preserve">Природничо-математичний </t>
  </si>
  <si>
    <t>С.б.</t>
  </si>
  <si>
    <t>2015/2016</t>
  </si>
  <si>
    <t>Різниця</t>
  </si>
  <si>
    <t>Людина і світ</t>
  </si>
  <si>
    <t>Загальні показники по циклу</t>
  </si>
  <si>
    <t>Чебаненко О.М</t>
  </si>
  <si>
    <t>Сімаченко О.Н</t>
  </si>
  <si>
    <t>Гавриленко О.Д</t>
  </si>
  <si>
    <t>Чебаненко В.В</t>
  </si>
  <si>
    <t>Гавриленко Н.С</t>
  </si>
  <si>
    <t>Щербина Н.Л.</t>
  </si>
  <si>
    <t>Чабан Н.П.</t>
  </si>
  <si>
    <t>2017/2018</t>
  </si>
  <si>
    <t>2016/2018</t>
  </si>
  <si>
    <t>Гриценко К.О.</t>
  </si>
  <si>
    <t>КЗ "Приморська ЗОШ І-ІІІ ступенів"</t>
  </si>
  <si>
    <t xml:space="preserve">Порівняльний моніторинг якості знань учнів з предметів  інваріантної складової за циклами у І семестрі </t>
  </si>
  <si>
    <t>КЗ "Приморська ЗОШ І-ІІІ ст."</t>
  </si>
  <si>
    <t>2018/2019</t>
  </si>
  <si>
    <r>
      <t>І семестр 20</t>
    </r>
    <r>
      <rPr>
        <b/>
        <u/>
        <sz val="14"/>
        <color indexed="8"/>
        <rFont val="Calibri"/>
        <family val="2"/>
        <charset val="204"/>
      </rPr>
      <t>18</t>
    </r>
    <r>
      <rPr>
        <b/>
        <sz val="14"/>
        <color indexed="8"/>
        <rFont val="Calibri"/>
        <family val="2"/>
        <charset val="204"/>
      </rPr>
      <t>/20</t>
    </r>
    <r>
      <rPr>
        <b/>
        <u/>
        <sz val="14"/>
        <color indexed="8"/>
        <rFont val="Calibri"/>
        <family val="2"/>
        <charset val="204"/>
      </rPr>
      <t>19</t>
    </r>
    <r>
      <rPr>
        <b/>
        <sz val="14"/>
        <color indexed="8"/>
        <rFont val="Calibri"/>
        <family val="2"/>
        <charset val="204"/>
      </rPr>
      <t xml:space="preserve"> навчального  року</t>
    </r>
  </si>
  <si>
    <t>Гром.освіта</t>
  </si>
  <si>
    <t>Зимня Ю.І.</t>
  </si>
  <si>
    <t>3 зарах</t>
  </si>
  <si>
    <r>
      <t>І семестр 20</t>
    </r>
    <r>
      <rPr>
        <b/>
        <u/>
        <sz val="11"/>
        <color indexed="8"/>
        <rFont val="Calibri"/>
        <family val="2"/>
        <charset val="204"/>
      </rPr>
      <t>19</t>
    </r>
    <r>
      <rPr>
        <b/>
        <sz val="11"/>
        <color indexed="8"/>
        <rFont val="Calibri"/>
        <family val="2"/>
        <charset val="204"/>
      </rPr>
      <t>/2020</t>
    </r>
    <r>
      <rPr>
        <b/>
        <u/>
        <sz val="11"/>
        <color indexed="8"/>
        <rFont val="Calibri"/>
        <family val="2"/>
        <charset val="204"/>
      </rPr>
      <t xml:space="preserve"> </t>
    </r>
    <r>
      <rPr>
        <b/>
        <sz val="11"/>
        <color indexed="8"/>
        <rFont val="Calibri"/>
        <family val="2"/>
        <charset val="204"/>
      </rPr>
      <t>навчального  року</t>
    </r>
  </si>
  <si>
    <t>2019/2020</t>
  </si>
  <si>
    <t>Борисенко  Н.Г.</t>
  </si>
  <si>
    <t xml:space="preserve">Алгебра  </t>
  </si>
  <si>
    <t>Василенко І.Г</t>
  </si>
  <si>
    <r>
      <t>І семестр 20</t>
    </r>
    <r>
      <rPr>
        <b/>
        <u/>
        <sz val="14"/>
        <color indexed="8"/>
        <rFont val="Calibri"/>
        <family val="2"/>
        <charset val="204"/>
      </rPr>
      <t>19</t>
    </r>
    <r>
      <rPr>
        <b/>
        <sz val="14"/>
        <color indexed="8"/>
        <rFont val="Calibri"/>
        <family val="2"/>
        <charset val="204"/>
      </rPr>
      <t>/2020 навчального  року</t>
    </r>
  </si>
  <si>
    <t>2019/2020 н.р.</t>
  </si>
  <si>
    <t>2019/2020 н. р.</t>
  </si>
  <si>
    <t>2 зарах</t>
  </si>
  <si>
    <t>Астрономія</t>
  </si>
  <si>
    <t>Якісний показник</t>
  </si>
  <si>
    <t xml:space="preserve">2019/2020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</si>
</sst>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rgb="FF7030A0"/>
      <name val="Arial Narrow"/>
      <family val="2"/>
      <charset val="204"/>
    </font>
    <font>
      <b/>
      <sz val="14"/>
      <color rgb="FF0070C0"/>
      <name val="Arial Narrow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" fontId="0" fillId="3" borderId="1" xfId="0" applyNumberFormat="1" applyFill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center" vertical="top"/>
    </xf>
    <xf numFmtId="1" fontId="13" fillId="3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vertical="center"/>
    </xf>
    <xf numFmtId="1" fontId="14" fillId="3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0" fillId="0" borderId="0" xfId="0" applyBorder="1"/>
    <xf numFmtId="0" fontId="0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2" borderId="3" xfId="0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1" fontId="0" fillId="3" borderId="1" xfId="0" applyNumberFormat="1" applyFont="1" applyFill="1" applyBorder="1" applyAlignment="1">
      <alignment horizontal="center" vertical="top"/>
    </xf>
    <xf numFmtId="2" fontId="0" fillId="0" borderId="1" xfId="0" applyNumberFormat="1" applyBorder="1" applyAlignment="1">
      <alignment horizontal="left" vertical="top"/>
    </xf>
    <xf numFmtId="0" fontId="0" fillId="3" borderId="1" xfId="0" applyNumberForma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/>
    </xf>
    <xf numFmtId="0" fontId="0" fillId="0" borderId="3" xfId="0" applyBorder="1" applyAlignment="1">
      <alignment vertical="top"/>
    </xf>
    <xf numFmtId="1" fontId="0" fillId="3" borderId="3" xfId="0" applyNumberFormat="1" applyFill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3" xfId="0" applyFill="1" applyBorder="1" applyAlignment="1">
      <alignment horizontal="center" vertical="top" wrapText="1"/>
    </xf>
    <xf numFmtId="1" fontId="14" fillId="3" borderId="3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14" fillId="3" borderId="1" xfId="0" applyFont="1" applyFill="1" applyBorder="1" applyAlignment="1">
      <alignment vertical="top"/>
    </xf>
    <xf numFmtId="164" fontId="9" fillId="3" borderId="3" xfId="0" applyNumberFormat="1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3" borderId="3" xfId="0" applyNumberFormat="1" applyFill="1" applyBorder="1" applyAlignment="1">
      <alignment horizontal="center" vertical="top"/>
    </xf>
    <xf numFmtId="164" fontId="0" fillId="3" borderId="3" xfId="0" applyNumberForma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wrapText="1"/>
    </xf>
    <xf numFmtId="164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0" fillId="3" borderId="3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3" borderId="1" xfId="0" applyFill="1" applyBorder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/>
    </xf>
    <xf numFmtId="164" fontId="8" fillId="3" borderId="3" xfId="0" applyNumberFormat="1" applyFont="1" applyFill="1" applyBorder="1" applyAlignment="1">
      <alignment horizontal="center" vertical="top"/>
    </xf>
    <xf numFmtId="164" fontId="8" fillId="3" borderId="3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8" fillId="3" borderId="1" xfId="0" applyFont="1" applyFill="1" applyBorder="1" applyAlignment="1">
      <alignment vertical="top"/>
    </xf>
    <xf numFmtId="1" fontId="8" fillId="3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NumberFormat="1" applyFont="1" applyBorder="1" applyAlignment="1">
      <alignment horizontal="center" vertical="top"/>
    </xf>
    <xf numFmtId="0" fontId="8" fillId="3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vertical="top"/>
    </xf>
    <xf numFmtId="0" fontId="0" fillId="3" borderId="1" xfId="0" applyFill="1" applyBorder="1" applyAlignment="1">
      <alignment horizontal="center"/>
    </xf>
    <xf numFmtId="0" fontId="0" fillId="5" borderId="3" xfId="0" applyFill="1" applyBorder="1" applyAlignment="1">
      <alignment vertical="top"/>
    </xf>
    <xf numFmtId="0" fontId="0" fillId="5" borderId="3" xfId="0" applyFill="1" applyBorder="1" applyAlignment="1">
      <alignment horizontal="center" vertical="top" wrapText="1"/>
    </xf>
    <xf numFmtId="0" fontId="14" fillId="3" borderId="3" xfId="0" applyFont="1" applyFill="1" applyBorder="1" applyAlignment="1">
      <alignment vertical="top"/>
    </xf>
    <xf numFmtId="0" fontId="0" fillId="5" borderId="1" xfId="0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1" fontId="0" fillId="5" borderId="1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 vertical="top"/>
    </xf>
    <xf numFmtId="164" fontId="0" fillId="5" borderId="3" xfId="0" applyNumberFormat="1" applyFill="1" applyBorder="1" applyAlignment="1">
      <alignment horizontal="center" vertical="top" wrapText="1"/>
    </xf>
    <xf numFmtId="164" fontId="0" fillId="2" borderId="3" xfId="0" applyNumberFormat="1" applyFill="1" applyBorder="1" applyAlignment="1">
      <alignment horizontal="center" vertical="top"/>
    </xf>
    <xf numFmtId="0" fontId="0" fillId="5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 wrapText="1"/>
    </xf>
    <xf numFmtId="164" fontId="0" fillId="5" borderId="3" xfId="0" applyNumberFormat="1" applyFill="1" applyBorder="1" applyAlignment="1">
      <alignment horizontal="center"/>
    </xf>
    <xf numFmtId="0" fontId="0" fillId="5" borderId="1" xfId="0" applyFill="1" applyBorder="1" applyAlignment="1">
      <alignment vertical="top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 vertical="top" wrapText="1"/>
    </xf>
    <xf numFmtId="164" fontId="0" fillId="5" borderId="1" xfId="0" applyNumberForma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12" fillId="5" borderId="3" xfId="0" applyFont="1" applyFill="1" applyBorder="1" applyAlignment="1">
      <alignment horizontal="left" vertical="top" wrapText="1"/>
    </xf>
    <xf numFmtId="1" fontId="0" fillId="5" borderId="3" xfId="0" applyNumberFormat="1" applyFill="1" applyBorder="1" applyAlignment="1">
      <alignment horizontal="center" vertical="top"/>
    </xf>
    <xf numFmtId="1" fontId="0" fillId="5" borderId="1" xfId="0" applyNumberForma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/>
    <xf numFmtId="0" fontId="0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wrapText="1"/>
    </xf>
    <xf numFmtId="1" fontId="14" fillId="5" borderId="1" xfId="0" applyNumberFormat="1" applyFont="1" applyFill="1" applyBorder="1" applyAlignment="1">
      <alignment horizontal="center"/>
    </xf>
    <xf numFmtId="1" fontId="7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top"/>
    </xf>
    <xf numFmtId="0" fontId="0" fillId="5" borderId="1" xfId="0" applyFill="1" applyBorder="1" applyAlignment="1">
      <alignment horizontal="left"/>
    </xf>
    <xf numFmtId="0" fontId="7" fillId="5" borderId="1" xfId="0" applyFont="1" applyFill="1" applyBorder="1" applyAlignment="1">
      <alignment vertical="top" wrapText="1"/>
    </xf>
    <xf numFmtId="164" fontId="7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 vertical="top"/>
    </xf>
    <xf numFmtId="0" fontId="0" fillId="0" borderId="3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/>
    </xf>
    <xf numFmtId="1" fontId="7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vertical="top"/>
    </xf>
    <xf numFmtId="1" fontId="14" fillId="0" borderId="1" xfId="0" applyNumberFormat="1" applyFont="1" applyFill="1" applyBorder="1" applyAlignment="1">
      <alignment horizontal="center" vertical="top"/>
    </xf>
    <xf numFmtId="164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7" fillId="0" borderId="1" xfId="0" applyFont="1" applyBorder="1" applyAlignment="1">
      <alignment vertical="top"/>
    </xf>
    <xf numFmtId="0" fontId="8" fillId="0" borderId="3" xfId="0" applyFont="1" applyFill="1" applyBorder="1" applyAlignment="1">
      <alignment horizontal="center" wrapText="1"/>
    </xf>
    <xf numFmtId="1" fontId="7" fillId="5" borderId="1" xfId="0" applyNumberFormat="1" applyFont="1" applyFill="1" applyBorder="1" applyAlignment="1">
      <alignment horizontal="center" vertical="top"/>
    </xf>
    <xf numFmtId="164" fontId="8" fillId="5" borderId="3" xfId="0" applyNumberFormat="1" applyFont="1" applyFill="1" applyBorder="1" applyAlignment="1">
      <alignment horizontal="center" vertical="top"/>
    </xf>
    <xf numFmtId="164" fontId="8" fillId="5" borderId="3" xfId="0" applyNumberFormat="1" applyFont="1" applyFill="1" applyBorder="1" applyAlignment="1">
      <alignment horizontal="center" vertical="top" wrapText="1"/>
    </xf>
    <xf numFmtId="164" fontId="7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top"/>
    </xf>
    <xf numFmtId="164" fontId="8" fillId="2" borderId="3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8" fillId="5" borderId="1" xfId="0" applyFont="1" applyFill="1" applyBorder="1" applyAlignment="1">
      <alignment vertical="top"/>
    </xf>
    <xf numFmtId="1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/>
    </xf>
    <xf numFmtId="1" fontId="8" fillId="0" borderId="1" xfId="0" applyNumberFormat="1" applyFont="1" applyFill="1" applyBorder="1" applyAlignment="1">
      <alignment horizontal="center" vertical="top"/>
    </xf>
    <xf numFmtId="164" fontId="8" fillId="0" borderId="3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wrapText="1"/>
    </xf>
    <xf numFmtId="164" fontId="0" fillId="0" borderId="0" xfId="0" applyNumberFormat="1"/>
    <xf numFmtId="0" fontId="1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wrapText="1"/>
    </xf>
    <xf numFmtId="0" fontId="0" fillId="6" borderId="1" xfId="0" applyFill="1" applyBorder="1" applyAlignment="1">
      <alignment vertical="top"/>
    </xf>
    <xf numFmtId="0" fontId="0" fillId="6" borderId="3" xfId="0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/>
    </xf>
    <xf numFmtId="1" fontId="0" fillId="6" borderId="1" xfId="0" applyNumberFormat="1" applyFill="1" applyBorder="1" applyAlignment="1">
      <alignment horizontal="center" vertical="top"/>
    </xf>
    <xf numFmtId="1" fontId="13" fillId="6" borderId="1" xfId="0" applyNumberFormat="1" applyFont="1" applyFill="1" applyBorder="1" applyAlignment="1">
      <alignment horizontal="center" vertical="top"/>
    </xf>
    <xf numFmtId="164" fontId="0" fillId="6" borderId="3" xfId="0" applyNumberFormat="1" applyFill="1" applyBorder="1" applyAlignment="1">
      <alignment horizontal="center" vertical="top"/>
    </xf>
    <xf numFmtId="164" fontId="0" fillId="6" borderId="3" xfId="0" applyNumberFormat="1" applyFill="1" applyBorder="1" applyAlignment="1">
      <alignment horizontal="center" vertical="top" wrapText="1"/>
    </xf>
    <xf numFmtId="0" fontId="0" fillId="6" borderId="3" xfId="0" applyFill="1" applyBorder="1" applyAlignment="1">
      <alignment vertical="top"/>
    </xf>
    <xf numFmtId="0" fontId="14" fillId="6" borderId="1" xfId="0" applyFont="1" applyFill="1" applyBorder="1" applyAlignment="1">
      <alignment horizontal="center" vertical="top"/>
    </xf>
    <xf numFmtId="1" fontId="14" fillId="6" borderId="1" xfId="0" applyNumberFormat="1" applyFont="1" applyFill="1" applyBorder="1" applyAlignment="1">
      <alignment horizontal="center" vertical="top"/>
    </xf>
    <xf numFmtId="164" fontId="0" fillId="6" borderId="1" xfId="0" applyNumberFormat="1" applyFill="1" applyBorder="1" applyAlignment="1">
      <alignment horizontal="center" vertical="top"/>
    </xf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horizontal="left" vertical="top" wrapText="1"/>
    </xf>
    <xf numFmtId="0" fontId="8" fillId="6" borderId="1" xfId="0" applyFont="1" applyFill="1" applyBorder="1" applyAlignment="1">
      <alignment vertical="top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 vertical="center"/>
    </xf>
    <xf numFmtId="164" fontId="8" fillId="6" borderId="3" xfId="0" applyNumberFormat="1" applyFont="1" applyFill="1" applyBorder="1" applyAlignment="1">
      <alignment horizontal="center" vertical="top"/>
    </xf>
    <xf numFmtId="164" fontId="8" fillId="6" borderId="3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top"/>
    </xf>
    <xf numFmtId="1" fontId="8" fillId="6" borderId="1" xfId="0" applyNumberFormat="1" applyFont="1" applyFill="1" applyBorder="1" applyAlignment="1">
      <alignment horizontal="center" vertical="top"/>
    </xf>
    <xf numFmtId="164" fontId="8" fillId="6" borderId="3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top"/>
    </xf>
    <xf numFmtId="0" fontId="8" fillId="6" borderId="1" xfId="0" applyNumberFormat="1" applyFont="1" applyFill="1" applyBorder="1" applyAlignment="1">
      <alignment horizontal="center" vertical="top"/>
    </xf>
    <xf numFmtId="0" fontId="5" fillId="6" borderId="1" xfId="0" applyFont="1" applyFill="1" applyBorder="1" applyAlignment="1">
      <alignment vertical="top"/>
    </xf>
    <xf numFmtId="0" fontId="5" fillId="6" borderId="3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/>
    </xf>
    <xf numFmtId="0" fontId="14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vertical="top"/>
    </xf>
    <xf numFmtId="0" fontId="0" fillId="6" borderId="1" xfId="0" applyFill="1" applyBorder="1" applyAlignment="1">
      <alignment horizontal="left" vertical="top"/>
    </xf>
    <xf numFmtId="164" fontId="0" fillId="6" borderId="3" xfId="0" applyNumberForma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top"/>
    </xf>
    <xf numFmtId="0" fontId="13" fillId="6" borderId="1" xfId="0" applyFont="1" applyFill="1" applyBorder="1" applyAlignment="1">
      <alignment horizontal="center" vertical="top"/>
    </xf>
    <xf numFmtId="0" fontId="13" fillId="6" borderId="1" xfId="0" applyFont="1" applyFill="1" applyBorder="1" applyAlignment="1">
      <alignment horizontal="left" vertical="top"/>
    </xf>
    <xf numFmtId="0" fontId="0" fillId="6" borderId="1" xfId="0" applyFont="1" applyFill="1" applyBorder="1" applyAlignment="1">
      <alignment horizontal="left" vertical="top"/>
    </xf>
    <xf numFmtId="0" fontId="0" fillId="6" borderId="1" xfId="0" applyFont="1" applyFill="1" applyBorder="1" applyAlignment="1">
      <alignment horizontal="center" vertical="top"/>
    </xf>
    <xf numFmtId="1" fontId="0" fillId="6" borderId="1" xfId="0" applyNumberFormat="1" applyFont="1" applyFill="1" applyBorder="1" applyAlignment="1">
      <alignment horizontal="center" vertical="top"/>
    </xf>
    <xf numFmtId="0" fontId="0" fillId="6" borderId="1" xfId="0" applyNumberFormat="1" applyFill="1" applyBorder="1" applyAlignment="1">
      <alignment horizontal="center" vertical="top"/>
    </xf>
    <xf numFmtId="2" fontId="0" fillId="6" borderId="1" xfId="0" applyNumberFormat="1" applyFill="1" applyBorder="1" applyAlignment="1">
      <alignment horizontal="left" vertical="top"/>
    </xf>
    <xf numFmtId="0" fontId="0" fillId="3" borderId="0" xfId="0" applyFill="1"/>
    <xf numFmtId="0" fontId="14" fillId="6" borderId="3" xfId="0" applyFont="1" applyFill="1" applyBorder="1" applyAlignment="1">
      <alignment horizontal="center" vertical="top" wrapText="1"/>
    </xf>
    <xf numFmtId="0" fontId="14" fillId="6" borderId="3" xfId="0" applyFont="1" applyFill="1" applyBorder="1" applyAlignment="1">
      <alignment horizontal="center" vertical="top"/>
    </xf>
    <xf numFmtId="0" fontId="0" fillId="6" borderId="3" xfId="0" applyFill="1" applyBorder="1" applyAlignment="1">
      <alignment horizontal="center" vertical="top"/>
    </xf>
    <xf numFmtId="1" fontId="0" fillId="6" borderId="3" xfId="0" applyNumberForma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wrapText="1"/>
    </xf>
    <xf numFmtId="1" fontId="0" fillId="6" borderId="1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/>
    </xf>
    <xf numFmtId="0" fontId="13" fillId="6" borderId="1" xfId="0" applyFont="1" applyFill="1" applyBorder="1" applyAlignment="1">
      <alignment vertical="top" wrapText="1"/>
    </xf>
    <xf numFmtId="164" fontId="20" fillId="6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10" borderId="3" xfId="0" applyFill="1" applyBorder="1" applyAlignment="1">
      <alignment horizontal="center" vertical="top" wrapText="1"/>
    </xf>
    <xf numFmtId="164" fontId="0" fillId="10" borderId="3" xfId="0" applyNumberFormat="1" applyFill="1" applyBorder="1" applyAlignment="1">
      <alignment horizontal="center" vertical="top"/>
    </xf>
    <xf numFmtId="164" fontId="0" fillId="10" borderId="3" xfId="0" applyNumberFormat="1" applyFill="1" applyBorder="1" applyAlignment="1">
      <alignment horizontal="center" vertical="top" wrapText="1"/>
    </xf>
    <xf numFmtId="0" fontId="0" fillId="2" borderId="1" xfId="0" applyFill="1" applyBorder="1"/>
    <xf numFmtId="0" fontId="0" fillId="10" borderId="1" xfId="0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vertical="top"/>
    </xf>
    <xf numFmtId="164" fontId="8" fillId="10" borderId="3" xfId="0" applyNumberFormat="1" applyFont="1" applyFill="1" applyBorder="1" applyAlignment="1">
      <alignment horizontal="center" vertical="top"/>
    </xf>
    <xf numFmtId="0" fontId="8" fillId="10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3" xfId="0" applyFont="1" applyFill="1" applyBorder="1" applyAlignment="1">
      <alignment horizontal="center" vertical="top"/>
    </xf>
    <xf numFmtId="164" fontId="8" fillId="11" borderId="3" xfId="0" applyNumberFormat="1" applyFont="1" applyFill="1" applyBorder="1" applyAlignment="1">
      <alignment horizontal="center" vertical="top"/>
    </xf>
    <xf numFmtId="0" fontId="8" fillId="11" borderId="1" xfId="0" applyFont="1" applyFill="1" applyBorder="1" applyAlignment="1">
      <alignment vertical="top"/>
    </xf>
    <xf numFmtId="0" fontId="3" fillId="6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vertical="top"/>
    </xf>
    <xf numFmtId="1" fontId="3" fillId="6" borderId="1" xfId="0" applyNumberFormat="1" applyFont="1" applyFill="1" applyBorder="1" applyAlignment="1">
      <alignment horizontal="center" vertical="top"/>
    </xf>
    <xf numFmtId="164" fontId="3" fillId="6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top"/>
    </xf>
    <xf numFmtId="164" fontId="3" fillId="3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/>
    <xf numFmtId="0" fontId="5" fillId="6" borderId="1" xfId="0" applyFont="1" applyFill="1" applyBorder="1" applyAlignment="1">
      <alignment horizontal="center"/>
    </xf>
    <xf numFmtId="0" fontId="0" fillId="11" borderId="1" xfId="0" applyFill="1" applyBorder="1"/>
    <xf numFmtId="0" fontId="3" fillId="6" borderId="1" xfId="0" applyFont="1" applyFill="1" applyBorder="1" applyAlignment="1">
      <alignment horizontal="center" vertical="top" wrapText="1"/>
    </xf>
    <xf numFmtId="0" fontId="0" fillId="11" borderId="1" xfId="0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 wrapText="1"/>
    </xf>
    <xf numFmtId="164" fontId="0" fillId="11" borderId="3" xfId="0" applyNumberFormat="1" applyFill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/>
    </xf>
    <xf numFmtId="164" fontId="3" fillId="6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top"/>
    </xf>
    <xf numFmtId="164" fontId="3" fillId="3" borderId="3" xfId="0" applyNumberFormat="1" applyFont="1" applyFill="1" applyBorder="1" applyAlignment="1">
      <alignment horizontal="center" vertical="top"/>
    </xf>
    <xf numFmtId="0" fontId="3" fillId="6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5" borderId="3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top"/>
    </xf>
    <xf numFmtId="1" fontId="3" fillId="5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top"/>
    </xf>
    <xf numFmtId="0" fontId="3" fillId="5" borderId="3" xfId="0" applyFont="1" applyFill="1" applyBorder="1" applyAlignment="1">
      <alignment horizontal="left" vertical="top"/>
    </xf>
    <xf numFmtId="1" fontId="3" fillId="5" borderId="3" xfId="0" applyNumberFormat="1" applyFont="1" applyFill="1" applyBorder="1" applyAlignment="1">
      <alignment horizontal="center" vertical="top"/>
    </xf>
    <xf numFmtId="164" fontId="3" fillId="5" borderId="3" xfId="0" applyNumberFormat="1" applyFont="1" applyFill="1" applyBorder="1" applyAlignment="1">
      <alignment horizontal="center" vertical="top"/>
    </xf>
    <xf numFmtId="0" fontId="3" fillId="11" borderId="3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1" fontId="0" fillId="3" borderId="1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/>
    </xf>
    <xf numFmtId="0" fontId="13" fillId="11" borderId="1" xfId="0" applyFont="1" applyFill="1" applyBorder="1" applyAlignment="1">
      <alignment vertical="top" wrapText="1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4" fontId="7" fillId="3" borderId="3" xfId="0" applyNumberFormat="1" applyFont="1" applyFill="1" applyBorder="1" applyAlignment="1">
      <alignment horizontal="center"/>
    </xf>
    <xf numFmtId="0" fontId="0" fillId="3" borderId="3" xfId="0" applyFill="1" applyBorder="1"/>
    <xf numFmtId="0" fontId="3" fillId="6" borderId="3" xfId="0" applyFont="1" applyFill="1" applyBorder="1" applyAlignment="1">
      <alignment vertical="top"/>
    </xf>
    <xf numFmtId="0" fontId="0" fillId="11" borderId="3" xfId="0" applyFill="1" applyBorder="1" applyAlignment="1">
      <alignment vertical="top"/>
    </xf>
    <xf numFmtId="0" fontId="3" fillId="6" borderId="1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11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3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vertical="top"/>
    </xf>
    <xf numFmtId="0" fontId="0" fillId="0" borderId="1" xfId="0" applyFill="1" applyBorder="1" applyAlignment="1">
      <alignment horizontal="center"/>
    </xf>
    <xf numFmtId="0" fontId="14" fillId="0" borderId="3" xfId="0" applyFont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1" fillId="3" borderId="3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/>
    </xf>
    <xf numFmtId="164" fontId="1" fillId="6" borderId="3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top"/>
    </xf>
    <xf numFmtId="1" fontId="1" fillId="6" borderId="1" xfId="0" applyNumberFormat="1" applyFont="1" applyFill="1" applyBorder="1" applyAlignment="1">
      <alignment horizontal="center" vertical="top"/>
    </xf>
    <xf numFmtId="1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top"/>
    </xf>
    <xf numFmtId="1" fontId="1" fillId="5" borderId="1" xfId="0" applyNumberFormat="1" applyFont="1" applyFill="1" applyBorder="1" applyAlignment="1">
      <alignment horizontal="center" vertical="top"/>
    </xf>
    <xf numFmtId="164" fontId="1" fillId="6" borderId="3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6" borderId="1" xfId="0" applyFont="1" applyFill="1" applyBorder="1"/>
    <xf numFmtId="164" fontId="1" fillId="6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top"/>
    </xf>
    <xf numFmtId="0" fontId="1" fillId="6" borderId="1" xfId="0" applyNumberFormat="1" applyFont="1" applyFill="1" applyBorder="1" applyAlignment="1">
      <alignment horizontal="center" vertical="top"/>
    </xf>
    <xf numFmtId="0" fontId="1" fillId="5" borderId="1" xfId="0" applyNumberFormat="1" applyFont="1" applyFill="1" applyBorder="1" applyAlignment="1">
      <alignment horizontal="center" vertical="top"/>
    </xf>
    <xf numFmtId="0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1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left" vertical="top" wrapText="1"/>
    </xf>
    <xf numFmtId="164" fontId="1" fillId="7" borderId="3" xfId="0" applyNumberFormat="1" applyFont="1" applyFill="1" applyBorder="1" applyAlignment="1">
      <alignment horizontal="center" vertical="top"/>
    </xf>
    <xf numFmtId="164" fontId="1" fillId="10" borderId="3" xfId="0" applyNumberFormat="1" applyFont="1" applyFill="1" applyBorder="1" applyAlignment="1">
      <alignment horizontal="center" vertical="top"/>
    </xf>
    <xf numFmtId="164" fontId="1" fillId="10" borderId="3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 wrapText="1"/>
    </xf>
    <xf numFmtId="164" fontId="1" fillId="7" borderId="3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horizontal="left" vertical="top"/>
    </xf>
    <xf numFmtId="1" fontId="1" fillId="7" borderId="1" xfId="0" applyNumberFormat="1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164" fontId="1" fillId="5" borderId="3" xfId="0" applyNumberFormat="1" applyFont="1" applyFill="1" applyBorder="1" applyAlignment="1">
      <alignment horizontal="center" vertical="top"/>
    </xf>
    <xf numFmtId="164" fontId="1" fillId="5" borderId="3" xfId="0" applyNumberFormat="1" applyFont="1" applyFill="1" applyBorder="1" applyAlignment="1">
      <alignment horizontal="center" vertical="top" wrapText="1"/>
    </xf>
    <xf numFmtId="164" fontId="1" fillId="8" borderId="3" xfId="0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/>
    </xf>
    <xf numFmtId="164" fontId="1" fillId="0" borderId="3" xfId="0" applyNumberFormat="1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left" vertical="top"/>
    </xf>
    <xf numFmtId="164" fontId="1" fillId="9" borderId="3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 vertical="top"/>
    </xf>
    <xf numFmtId="0" fontId="1" fillId="10" borderId="1" xfId="0" applyFont="1" applyFill="1" applyBorder="1" applyAlignment="1">
      <alignment vertical="top"/>
    </xf>
    <xf numFmtId="0" fontId="1" fillId="7" borderId="3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/>
    <xf numFmtId="164" fontId="1" fillId="0" borderId="1" xfId="0" applyNumberFormat="1" applyFont="1" applyFill="1" applyBorder="1" applyAlignment="1">
      <alignment horizontal="center" vertical="top"/>
    </xf>
    <xf numFmtId="164" fontId="1" fillId="7" borderId="1" xfId="0" applyNumberFormat="1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/>
    </xf>
    <xf numFmtId="0" fontId="1" fillId="6" borderId="3" xfId="0" applyFont="1" applyFill="1" applyBorder="1" applyAlignment="1">
      <alignment horizontal="center" vertical="top" wrapText="1"/>
    </xf>
    <xf numFmtId="164" fontId="1" fillId="6" borderId="3" xfId="0" applyNumberFormat="1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/>
    </xf>
    <xf numFmtId="164" fontId="1" fillId="6" borderId="1" xfId="0" applyNumberFormat="1" applyFont="1" applyFill="1" applyBorder="1" applyAlignment="1">
      <alignment horizontal="center" vertical="top"/>
    </xf>
    <xf numFmtId="0" fontId="1" fillId="10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6" borderId="1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 vertical="top"/>
    </xf>
    <xf numFmtId="164" fontId="25" fillId="7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/>
    <xf numFmtId="0" fontId="1" fillId="0" borderId="1" xfId="0" applyFont="1" applyBorder="1"/>
    <xf numFmtId="0" fontId="1" fillId="0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16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 wrapText="1"/>
    </xf>
    <xf numFmtId="0" fontId="27" fillId="12" borderId="3" xfId="0" applyFont="1" applyFill="1" applyBorder="1" applyAlignment="1">
      <alignment horizontal="center" vertical="top"/>
    </xf>
    <xf numFmtId="164" fontId="31" fillId="3" borderId="3" xfId="0" applyNumberFormat="1" applyFont="1" applyFill="1" applyBorder="1" applyAlignment="1">
      <alignment horizontal="center" vertical="center"/>
    </xf>
    <xf numFmtId="164" fontId="31" fillId="3" borderId="3" xfId="0" applyNumberFormat="1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center" vertical="top"/>
    </xf>
    <xf numFmtId="164" fontId="30" fillId="13" borderId="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4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0" fontId="1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19" fillId="0" borderId="4" xfId="0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164" fontId="28" fillId="4" borderId="1" xfId="0" applyNumberFormat="1" applyFont="1" applyFill="1" applyBorder="1" applyAlignment="1">
      <alignment horizontal="center" vertical="top" wrapText="1"/>
    </xf>
    <xf numFmtId="164" fontId="29" fillId="0" borderId="1" xfId="0" applyNumberFormat="1" applyFont="1" applyBorder="1" applyAlignment="1">
      <alignment horizontal="center" vertical="top" wrapText="1"/>
    </xf>
    <xf numFmtId="164" fontId="29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7"/>
  <sheetViews>
    <sheetView topLeftCell="B256" workbookViewId="0">
      <selection activeCell="AB7" sqref="AB7"/>
    </sheetView>
  </sheetViews>
  <sheetFormatPr defaultRowHeight="15" x14ac:dyDescent="0.25"/>
  <cols>
    <col min="1" max="1" width="4.42578125" customWidth="1"/>
    <col min="2" max="2" width="5.28515625" customWidth="1"/>
    <col min="3" max="3" width="18" customWidth="1"/>
    <col min="4" max="4" width="12.28515625" customWidth="1"/>
    <col min="5" max="5" width="5.140625" customWidth="1"/>
    <col min="6" max="6" width="7" customWidth="1"/>
    <col min="7" max="7" width="6.42578125" customWidth="1"/>
    <col min="8" max="8" width="13" customWidth="1"/>
    <col min="9" max="9" width="3.5703125" customWidth="1"/>
    <col min="10" max="10" width="3.42578125" customWidth="1"/>
    <col min="11" max="11" width="3.140625" customWidth="1"/>
    <col min="12" max="12" width="6.28515625" customWidth="1"/>
    <col min="13" max="13" width="3.28515625" customWidth="1"/>
    <col min="14" max="14" width="3.140625" customWidth="1"/>
    <col min="15" max="15" width="3.5703125" customWidth="1"/>
    <col min="16" max="16" width="6.28515625" customWidth="1"/>
    <col min="17" max="18" width="4" customWidth="1"/>
    <col min="19" max="19" width="3.28515625" customWidth="1"/>
    <col min="20" max="20" width="7.28515625" customWidth="1"/>
    <col min="21" max="21" width="4.42578125" customWidth="1"/>
    <col min="22" max="22" width="3.7109375" customWidth="1"/>
    <col min="23" max="23" width="4.140625" customWidth="1"/>
    <col min="24" max="24" width="6.42578125" customWidth="1"/>
    <col min="25" max="25" width="10.7109375" customWidth="1"/>
    <col min="26" max="26" width="8.140625" customWidth="1"/>
  </cols>
  <sheetData>
    <row r="1" spans="2:26" x14ac:dyDescent="0.25">
      <c r="B1" s="1"/>
      <c r="Y1" s="412" t="s">
        <v>0</v>
      </c>
      <c r="Z1" s="412"/>
    </row>
    <row r="2" spans="2:26" x14ac:dyDescent="0.25">
      <c r="B2" s="413" t="s">
        <v>113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</row>
    <row r="3" spans="2:26" x14ac:dyDescent="0.25">
      <c r="B3" s="414" t="s">
        <v>105</v>
      </c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</row>
    <row r="4" spans="2:26" x14ac:dyDescent="0.25">
      <c r="B4" s="416" t="s">
        <v>1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</row>
    <row r="5" spans="2:26" x14ac:dyDescent="0.25">
      <c r="B5" s="411" t="s">
        <v>2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</row>
    <row r="6" spans="2:26" ht="30.75" customHeight="1" x14ac:dyDescent="0.25">
      <c r="B6" s="417" t="s">
        <v>83</v>
      </c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</row>
    <row r="7" spans="2:26" ht="18.75" customHeight="1" x14ac:dyDescent="0.25">
      <c r="B7" s="418" t="s">
        <v>3</v>
      </c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</row>
    <row r="8" spans="2:26" x14ac:dyDescent="0.25">
      <c r="B8" s="419" t="s">
        <v>4</v>
      </c>
      <c r="C8" s="419" t="s">
        <v>5</v>
      </c>
      <c r="D8" s="420" t="s">
        <v>6</v>
      </c>
      <c r="E8" s="422" t="s">
        <v>7</v>
      </c>
      <c r="F8" s="419" t="s">
        <v>8</v>
      </c>
      <c r="G8" s="423" t="s">
        <v>9</v>
      </c>
      <c r="H8" s="419" t="s">
        <v>10</v>
      </c>
      <c r="I8" s="422" t="s">
        <v>11</v>
      </c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19" t="s">
        <v>12</v>
      </c>
      <c r="Z8" s="419"/>
    </row>
    <row r="9" spans="2:26" x14ac:dyDescent="0.25">
      <c r="B9" s="419"/>
      <c r="C9" s="419"/>
      <c r="D9" s="421"/>
      <c r="E9" s="422"/>
      <c r="F9" s="419"/>
      <c r="G9" s="424"/>
      <c r="H9" s="419"/>
      <c r="I9" s="422" t="s">
        <v>13</v>
      </c>
      <c r="J9" s="422"/>
      <c r="K9" s="422"/>
      <c r="L9" s="422"/>
      <c r="M9" s="422" t="s">
        <v>14</v>
      </c>
      <c r="N9" s="422"/>
      <c r="O9" s="422"/>
      <c r="P9" s="422"/>
      <c r="Q9" s="422" t="s">
        <v>15</v>
      </c>
      <c r="R9" s="422"/>
      <c r="S9" s="422"/>
      <c r="T9" s="422"/>
      <c r="U9" s="422" t="s">
        <v>16</v>
      </c>
      <c r="V9" s="422"/>
      <c r="W9" s="422"/>
      <c r="X9" s="422"/>
      <c r="Y9" s="422" t="s">
        <v>119</v>
      </c>
      <c r="Z9" s="422"/>
    </row>
    <row r="10" spans="2:26" x14ac:dyDescent="0.25">
      <c r="B10" s="419"/>
      <c r="C10" s="419"/>
      <c r="D10" s="421"/>
      <c r="E10" s="422"/>
      <c r="F10" s="419"/>
      <c r="G10" s="424"/>
      <c r="H10" s="419"/>
      <c r="I10" s="419" t="s">
        <v>17</v>
      </c>
      <c r="J10" s="419"/>
      <c r="K10" s="419"/>
      <c r="L10" s="52"/>
      <c r="M10" s="419" t="s">
        <v>17</v>
      </c>
      <c r="N10" s="419"/>
      <c r="O10" s="419"/>
      <c r="P10" s="52"/>
      <c r="Q10" s="419" t="s">
        <v>17</v>
      </c>
      <c r="R10" s="419"/>
      <c r="S10" s="419"/>
      <c r="T10" s="52"/>
      <c r="U10" s="419" t="s">
        <v>17</v>
      </c>
      <c r="V10" s="419"/>
      <c r="W10" s="419"/>
      <c r="X10" s="52"/>
      <c r="Y10" s="419" t="s">
        <v>34</v>
      </c>
      <c r="Z10" s="419" t="s">
        <v>18</v>
      </c>
    </row>
    <row r="11" spans="2:26" x14ac:dyDescent="0.25">
      <c r="B11" s="419"/>
      <c r="C11" s="419"/>
      <c r="D11" s="421"/>
      <c r="E11" s="422"/>
      <c r="F11" s="419"/>
      <c r="G11" s="424"/>
      <c r="H11" s="419"/>
      <c r="I11" s="50">
        <v>1</v>
      </c>
      <c r="J11" s="50">
        <v>2</v>
      </c>
      <c r="K11" s="52">
        <v>3</v>
      </c>
      <c r="L11" s="52" t="s">
        <v>19</v>
      </c>
      <c r="M11" s="50">
        <v>4</v>
      </c>
      <c r="N11" s="50">
        <v>5</v>
      </c>
      <c r="O11" s="52">
        <v>6</v>
      </c>
      <c r="P11" s="52" t="s">
        <v>19</v>
      </c>
      <c r="Q11" s="50">
        <v>7</v>
      </c>
      <c r="R11" s="50">
        <v>8</v>
      </c>
      <c r="S11" s="52">
        <v>9</v>
      </c>
      <c r="T11" s="52" t="s">
        <v>19</v>
      </c>
      <c r="U11" s="50">
        <v>10</v>
      </c>
      <c r="V11" s="50">
        <v>11</v>
      </c>
      <c r="W11" s="52">
        <v>12</v>
      </c>
      <c r="X11" s="52" t="s">
        <v>19</v>
      </c>
      <c r="Y11" s="419"/>
      <c r="Z11" s="419"/>
    </row>
    <row r="12" spans="2:26" x14ac:dyDescent="0.25">
      <c r="B12" s="195"/>
      <c r="C12" s="329" t="s">
        <v>62</v>
      </c>
      <c r="D12" s="330" t="s">
        <v>108</v>
      </c>
      <c r="E12" s="300">
        <v>2</v>
      </c>
      <c r="F12" s="299">
        <v>17</v>
      </c>
      <c r="G12" s="331">
        <f t="shared" ref="G12:G259" si="0">I12+J12+K12+M12+N12+O12+Q12+R12+S12+U12+V12+W12</f>
        <v>17</v>
      </c>
      <c r="H12" s="332" t="s">
        <v>21</v>
      </c>
      <c r="I12" s="299"/>
      <c r="J12" s="299">
        <v>1</v>
      </c>
      <c r="K12" s="300">
        <v>1</v>
      </c>
      <c r="L12" s="301">
        <f>SUM(I12:K12)*100/G12</f>
        <v>11.764705882352942</v>
      </c>
      <c r="M12" s="302">
        <v>1</v>
      </c>
      <c r="N12" s="302">
        <v>1</v>
      </c>
      <c r="O12" s="303">
        <v>2</v>
      </c>
      <c r="P12" s="301">
        <f>SUM(M12:O12)*100/G12</f>
        <v>23.529411764705884</v>
      </c>
      <c r="Q12" s="302">
        <v>1</v>
      </c>
      <c r="R12" s="302">
        <v>1</v>
      </c>
      <c r="S12" s="303">
        <v>5</v>
      </c>
      <c r="T12" s="301">
        <f>SUM(Q12:S12)*100/G12</f>
        <v>41.176470588235297</v>
      </c>
      <c r="U12" s="302">
        <v>4</v>
      </c>
      <c r="V12" s="302"/>
      <c r="W12" s="303"/>
      <c r="X12" s="357">
        <f>SUM(U12:W12)*100/G12</f>
        <v>23.529411764705884</v>
      </c>
      <c r="Y12" s="334">
        <f t="shared" ref="Y12:Y259" si="1">((1*I12)+(2*J12)+(3*K12)+(4*M12)+(5*N12)+(6*O12)+(7*Q12)+(8*R12)+(9*S12)+(10*U12)+(11*V12)+(12*W12))/G12</f>
        <v>7.4117647058823533</v>
      </c>
      <c r="Z12" s="335">
        <f t="shared" ref="Z12:Z259" si="2">T12+X12</f>
        <v>64.705882352941188</v>
      </c>
    </row>
    <row r="13" spans="2:26" x14ac:dyDescent="0.25">
      <c r="B13" s="285"/>
      <c r="C13" s="329" t="s">
        <v>62</v>
      </c>
      <c r="D13" s="330" t="s">
        <v>114</v>
      </c>
      <c r="E13" s="300">
        <v>3</v>
      </c>
      <c r="F13" s="299">
        <v>17</v>
      </c>
      <c r="G13" s="331">
        <f t="shared" si="0"/>
        <v>18</v>
      </c>
      <c r="H13" s="332" t="s">
        <v>21</v>
      </c>
      <c r="I13" s="299"/>
      <c r="J13" s="299">
        <v>1</v>
      </c>
      <c r="K13" s="300">
        <v>1</v>
      </c>
      <c r="L13" s="301">
        <f>SUM(I13:K13)*100/G13</f>
        <v>11.111111111111111</v>
      </c>
      <c r="M13" s="302">
        <v>2</v>
      </c>
      <c r="N13" s="302">
        <v>1</v>
      </c>
      <c r="O13" s="303">
        <v>3</v>
      </c>
      <c r="P13" s="301">
        <f>SUM(M13:O13)*100/G13</f>
        <v>33.333333333333336</v>
      </c>
      <c r="Q13" s="302">
        <v>2</v>
      </c>
      <c r="R13" s="302">
        <v>2</v>
      </c>
      <c r="S13" s="303"/>
      <c r="T13" s="301">
        <f>SUM(Q13:S13)*100/G13</f>
        <v>22.222222222222221</v>
      </c>
      <c r="U13" s="302">
        <v>6</v>
      </c>
      <c r="V13" s="302"/>
      <c r="W13" s="303"/>
      <c r="X13" s="357">
        <f>SUM(U13:W13)*100/G13</f>
        <v>33.333333333333336</v>
      </c>
      <c r="Y13" s="334">
        <f t="shared" si="1"/>
        <v>7</v>
      </c>
      <c r="Z13" s="335">
        <f t="shared" si="2"/>
        <v>55.555555555555557</v>
      </c>
    </row>
    <row r="14" spans="2:26" x14ac:dyDescent="0.25">
      <c r="B14" s="285"/>
      <c r="C14" s="299"/>
      <c r="D14" s="343"/>
      <c r="E14" s="303"/>
      <c r="F14" s="302"/>
      <c r="G14" s="343"/>
      <c r="H14" s="342"/>
      <c r="I14" s="299"/>
      <c r="J14" s="299"/>
      <c r="K14" s="300"/>
      <c r="L14" s="301"/>
      <c r="M14" s="302"/>
      <c r="N14" s="302"/>
      <c r="O14" s="303"/>
      <c r="P14" s="301"/>
      <c r="Q14" s="302"/>
      <c r="R14" s="302"/>
      <c r="S14" s="303"/>
      <c r="T14" s="301"/>
      <c r="U14" s="302"/>
      <c r="V14" s="302"/>
      <c r="W14" s="303"/>
      <c r="X14" s="301"/>
      <c r="Y14" s="336">
        <f>Y13-Y12</f>
        <v>-0.41176470588235325</v>
      </c>
      <c r="Z14" s="336">
        <f>Z13-Z12</f>
        <v>-9.150326797385631</v>
      </c>
    </row>
    <row r="15" spans="2:26" x14ac:dyDescent="0.25">
      <c r="B15" s="137"/>
      <c r="C15" s="402" t="s">
        <v>101</v>
      </c>
      <c r="D15" s="338" t="s">
        <v>102</v>
      </c>
      <c r="E15" s="339">
        <v>2</v>
      </c>
      <c r="F15" s="340">
        <v>17</v>
      </c>
      <c r="G15" s="331">
        <f t="shared" si="0"/>
        <v>17</v>
      </c>
      <c r="H15" s="337" t="s">
        <v>21</v>
      </c>
      <c r="I15" s="340"/>
      <c r="J15" s="340"/>
      <c r="K15" s="339"/>
      <c r="L15" s="333">
        <f>SUM(I15:K15)*100/F15</f>
        <v>0</v>
      </c>
      <c r="M15" s="340"/>
      <c r="N15" s="340">
        <v>1</v>
      </c>
      <c r="O15" s="339">
        <v>1</v>
      </c>
      <c r="P15" s="333">
        <f>SUM(M15:O15)*100/F15</f>
        <v>11.764705882352942</v>
      </c>
      <c r="Q15" s="340">
        <v>3</v>
      </c>
      <c r="R15" s="340">
        <v>2</v>
      </c>
      <c r="S15" s="339">
        <v>5</v>
      </c>
      <c r="T15" s="333">
        <f>SUM(Q15:S15)*100/F15</f>
        <v>58.823529411764703</v>
      </c>
      <c r="U15" s="340">
        <v>5</v>
      </c>
      <c r="V15" s="340"/>
      <c r="W15" s="339"/>
      <c r="X15" s="333">
        <f>SUM(U15:W15)*100/G12</f>
        <v>29.411764705882351</v>
      </c>
      <c r="Y15" s="333">
        <f t="shared" si="1"/>
        <v>8.4117647058823533</v>
      </c>
      <c r="Z15" s="341">
        <f t="shared" si="2"/>
        <v>88.235294117647058</v>
      </c>
    </row>
    <row r="16" spans="2:26" x14ac:dyDescent="0.25">
      <c r="B16" s="195"/>
      <c r="C16" s="401" t="s">
        <v>101</v>
      </c>
      <c r="D16" s="330" t="s">
        <v>108</v>
      </c>
      <c r="E16" s="300">
        <v>3</v>
      </c>
      <c r="F16" s="299">
        <v>18</v>
      </c>
      <c r="G16" s="331">
        <f t="shared" ref="G16:G17" si="3">I16+J16+K16+M16+N16+O16+Q16+R16+S16+U16+V16+W16</f>
        <v>18</v>
      </c>
      <c r="H16" s="332" t="s">
        <v>21</v>
      </c>
      <c r="I16" s="299"/>
      <c r="J16" s="299"/>
      <c r="K16" s="300">
        <v>1</v>
      </c>
      <c r="L16" s="301">
        <f>SUM(I16:K16)*100/G16</f>
        <v>5.5555555555555554</v>
      </c>
      <c r="M16" s="302"/>
      <c r="N16" s="302"/>
      <c r="O16" s="303">
        <v>4</v>
      </c>
      <c r="P16" s="301">
        <f>SUM(M16:O16)*100/G16</f>
        <v>22.222222222222221</v>
      </c>
      <c r="Q16" s="302">
        <v>4</v>
      </c>
      <c r="R16" s="302">
        <v>2</v>
      </c>
      <c r="S16" s="303">
        <v>3</v>
      </c>
      <c r="T16" s="301">
        <f>SUM(Q16:S16)*100/G16</f>
        <v>50</v>
      </c>
      <c r="U16" s="302">
        <v>4</v>
      </c>
      <c r="V16" s="302"/>
      <c r="W16" s="303"/>
      <c r="X16" s="301">
        <f>SUM(U16:W16)*100/G15</f>
        <v>23.529411764705884</v>
      </c>
      <c r="Y16" s="334">
        <f t="shared" ref="Y16:Y17" si="4">((1*I16)+(2*J16)+(3*K16)+(4*M16)+(5*N16)+(6*O16)+(7*Q16)+(8*R16)+(9*S16)+(10*U16)+(11*V16)+(12*W16))/G16</f>
        <v>7.666666666666667</v>
      </c>
      <c r="Z16" s="335">
        <f t="shared" ref="Z16:Z17" si="5">T16+X16</f>
        <v>73.529411764705884</v>
      </c>
    </row>
    <row r="17" spans="2:26" x14ac:dyDescent="0.25">
      <c r="B17" s="285"/>
      <c r="C17" s="401" t="s">
        <v>101</v>
      </c>
      <c r="D17" s="330" t="s">
        <v>114</v>
      </c>
      <c r="E17" s="300">
        <v>4</v>
      </c>
      <c r="F17" s="299">
        <v>18</v>
      </c>
      <c r="G17" s="331">
        <f t="shared" si="3"/>
        <v>18</v>
      </c>
      <c r="H17" s="332" t="s">
        <v>21</v>
      </c>
      <c r="I17" s="299"/>
      <c r="J17" s="299"/>
      <c r="K17" s="300">
        <v>1</v>
      </c>
      <c r="L17" s="301">
        <f>SUM(I17:K17)*100/G17</f>
        <v>5.5555555555555554</v>
      </c>
      <c r="M17" s="302">
        <v>2</v>
      </c>
      <c r="N17" s="302">
        <v>4</v>
      </c>
      <c r="O17" s="303">
        <v>1</v>
      </c>
      <c r="P17" s="301">
        <f>SUM(M17:O17)*100/G17</f>
        <v>38.888888888888886</v>
      </c>
      <c r="Q17" s="302">
        <v>2</v>
      </c>
      <c r="R17" s="302">
        <v>2</v>
      </c>
      <c r="S17" s="303">
        <v>3</v>
      </c>
      <c r="T17" s="301">
        <f>SUM(Q17:S17)*100/G17</f>
        <v>38.888888888888886</v>
      </c>
      <c r="U17" s="302">
        <v>3</v>
      </c>
      <c r="V17" s="302"/>
      <c r="W17" s="303"/>
      <c r="X17" s="301">
        <f>SUM(U17:W17)*100/G16</f>
        <v>16.666666666666668</v>
      </c>
      <c r="Y17" s="334">
        <f t="shared" si="4"/>
        <v>6.8888888888888893</v>
      </c>
      <c r="Z17" s="335">
        <f t="shared" si="5"/>
        <v>55.555555555555557</v>
      </c>
    </row>
    <row r="18" spans="2:26" x14ac:dyDescent="0.25">
      <c r="B18" s="195"/>
      <c r="C18" s="342"/>
      <c r="D18" s="343"/>
      <c r="E18" s="303"/>
      <c r="F18" s="302"/>
      <c r="G18" s="343"/>
      <c r="H18" s="342"/>
      <c r="I18" s="302"/>
      <c r="J18" s="302"/>
      <c r="K18" s="303"/>
      <c r="L18" s="301"/>
      <c r="M18" s="302"/>
      <c r="N18" s="302"/>
      <c r="O18" s="303"/>
      <c r="P18" s="301"/>
      <c r="Q18" s="302"/>
      <c r="R18" s="302"/>
      <c r="S18" s="303"/>
      <c r="T18" s="301"/>
      <c r="U18" s="302"/>
      <c r="V18" s="302"/>
      <c r="W18" s="303"/>
      <c r="X18" s="301"/>
      <c r="Y18" s="336">
        <f>Y17-Y16</f>
        <v>-0.77777777777777768</v>
      </c>
      <c r="Z18" s="336">
        <f>Z17-Z16</f>
        <v>-17.973856209150327</v>
      </c>
    </row>
    <row r="19" spans="2:26" ht="15.75" customHeight="1" x14ac:dyDescent="0.25">
      <c r="B19" s="35"/>
      <c r="C19" s="329" t="s">
        <v>76</v>
      </c>
      <c r="D19" s="343" t="s">
        <v>20</v>
      </c>
      <c r="E19" s="300">
        <v>2</v>
      </c>
      <c r="F19" s="299">
        <v>24</v>
      </c>
      <c r="G19" s="331">
        <f t="shared" si="0"/>
        <v>24</v>
      </c>
      <c r="H19" s="329" t="s">
        <v>21</v>
      </c>
      <c r="I19" s="299"/>
      <c r="J19" s="299">
        <v>1</v>
      </c>
      <c r="K19" s="300">
        <v>2</v>
      </c>
      <c r="L19" s="301">
        <f t="shared" ref="L19:L259" si="6">SUM(I19:K19)*100/F19</f>
        <v>12.5</v>
      </c>
      <c r="M19" s="302">
        <v>1</v>
      </c>
      <c r="N19" s="302">
        <v>5</v>
      </c>
      <c r="O19" s="303">
        <v>2</v>
      </c>
      <c r="P19" s="301">
        <f t="shared" ref="P19:P259" si="7">SUM(M19:O19)*100/F19</f>
        <v>33.333333333333336</v>
      </c>
      <c r="Q19" s="302">
        <v>2</v>
      </c>
      <c r="R19" s="302">
        <v>5</v>
      </c>
      <c r="S19" s="303">
        <v>1</v>
      </c>
      <c r="T19" s="301">
        <f t="shared" ref="T19:T259" si="8">SUM(Q19:S19)*100/F19</f>
        <v>33.333333333333336</v>
      </c>
      <c r="U19" s="302">
        <v>4</v>
      </c>
      <c r="V19" s="302">
        <v>1</v>
      </c>
      <c r="W19" s="303"/>
      <c r="X19" s="301">
        <f t="shared" ref="X19:X259" si="9">SUM(U19:W19)*100/F19</f>
        <v>20.833333333333332</v>
      </c>
      <c r="Y19" s="301">
        <f t="shared" si="1"/>
        <v>6.791666666666667</v>
      </c>
      <c r="Z19" s="344">
        <f t="shared" si="2"/>
        <v>54.166666666666671</v>
      </c>
    </row>
    <row r="20" spans="2:26" ht="15.75" customHeight="1" x14ac:dyDescent="0.25">
      <c r="B20" s="35"/>
      <c r="C20" s="337" t="s">
        <v>76</v>
      </c>
      <c r="D20" s="338" t="s">
        <v>102</v>
      </c>
      <c r="E20" s="339">
        <v>3</v>
      </c>
      <c r="F20" s="340">
        <v>21</v>
      </c>
      <c r="G20" s="331">
        <f t="shared" si="0"/>
        <v>21</v>
      </c>
      <c r="H20" s="337" t="s">
        <v>21</v>
      </c>
      <c r="I20" s="340"/>
      <c r="J20" s="340">
        <v>2</v>
      </c>
      <c r="K20" s="339"/>
      <c r="L20" s="333">
        <f t="shared" si="6"/>
        <v>9.5238095238095237</v>
      </c>
      <c r="M20" s="340">
        <v>1</v>
      </c>
      <c r="N20" s="340">
        <v>1</v>
      </c>
      <c r="O20" s="339">
        <v>3</v>
      </c>
      <c r="P20" s="333">
        <f t="shared" si="7"/>
        <v>23.80952380952381</v>
      </c>
      <c r="Q20" s="340">
        <v>4</v>
      </c>
      <c r="R20" s="340">
        <v>3</v>
      </c>
      <c r="S20" s="339">
        <v>1</v>
      </c>
      <c r="T20" s="333">
        <f t="shared" si="8"/>
        <v>38.095238095238095</v>
      </c>
      <c r="U20" s="340">
        <v>3</v>
      </c>
      <c r="V20" s="340">
        <v>3</v>
      </c>
      <c r="W20" s="339"/>
      <c r="X20" s="333">
        <f t="shared" si="9"/>
        <v>28.571428571428573</v>
      </c>
      <c r="Y20" s="333">
        <f t="shared" si="1"/>
        <v>7.3809523809523814</v>
      </c>
      <c r="Z20" s="341">
        <f t="shared" si="2"/>
        <v>66.666666666666671</v>
      </c>
    </row>
    <row r="21" spans="2:26" ht="15.75" customHeight="1" x14ac:dyDescent="0.25">
      <c r="B21" s="35"/>
      <c r="C21" s="342" t="s">
        <v>76</v>
      </c>
      <c r="D21" s="330" t="s">
        <v>108</v>
      </c>
      <c r="E21" s="300">
        <v>4</v>
      </c>
      <c r="F21" s="299">
        <v>21</v>
      </c>
      <c r="G21" s="331">
        <f t="shared" si="0"/>
        <v>21</v>
      </c>
      <c r="H21" s="332" t="s">
        <v>21</v>
      </c>
      <c r="I21" s="299"/>
      <c r="J21" s="299"/>
      <c r="K21" s="300">
        <v>2</v>
      </c>
      <c r="L21" s="301">
        <f>SUM(I21:K21)*100/G21</f>
        <v>9.5238095238095237</v>
      </c>
      <c r="M21" s="302">
        <v>2</v>
      </c>
      <c r="N21" s="302">
        <v>1</v>
      </c>
      <c r="O21" s="303">
        <v>4</v>
      </c>
      <c r="P21" s="301">
        <f>SUM(M21:O21)*100/G21</f>
        <v>33.333333333333336</v>
      </c>
      <c r="Q21" s="302">
        <v>3</v>
      </c>
      <c r="R21" s="302">
        <v>2</v>
      </c>
      <c r="S21" s="303">
        <v>2</v>
      </c>
      <c r="T21" s="301">
        <f>SUM(Q21:S21)*100/G21</f>
        <v>33.333333333333336</v>
      </c>
      <c r="U21" s="302">
        <v>5</v>
      </c>
      <c r="V21" s="302"/>
      <c r="W21" s="303"/>
      <c r="X21" s="301">
        <f>SUM(U21:W21)*100/G20</f>
        <v>23.80952380952381</v>
      </c>
      <c r="Y21" s="334">
        <f t="shared" si="1"/>
        <v>7.0476190476190474</v>
      </c>
      <c r="Z21" s="335">
        <f t="shared" si="2"/>
        <v>57.142857142857146</v>
      </c>
    </row>
    <row r="22" spans="2:26" ht="15.75" customHeight="1" x14ac:dyDescent="0.25">
      <c r="B22" s="35"/>
      <c r="C22" s="345" t="s">
        <v>115</v>
      </c>
      <c r="D22" s="330" t="s">
        <v>114</v>
      </c>
      <c r="E22" s="300">
        <v>5</v>
      </c>
      <c r="F22" s="299">
        <v>23</v>
      </c>
      <c r="G22" s="331">
        <f t="shared" si="0"/>
        <v>23</v>
      </c>
      <c r="H22" s="332" t="s">
        <v>21</v>
      </c>
      <c r="I22" s="299"/>
      <c r="J22" s="299"/>
      <c r="K22" s="300">
        <v>3</v>
      </c>
      <c r="L22" s="301">
        <f>SUM(I22:K22)*100/G22</f>
        <v>13.043478260869565</v>
      </c>
      <c r="M22" s="302">
        <v>2</v>
      </c>
      <c r="N22" s="302">
        <v>2</v>
      </c>
      <c r="O22" s="303">
        <v>1</v>
      </c>
      <c r="P22" s="301">
        <f>SUM(M22:O22)*100/G22</f>
        <v>21.739130434782609</v>
      </c>
      <c r="Q22" s="302">
        <v>7</v>
      </c>
      <c r="R22" s="302">
        <v>4</v>
      </c>
      <c r="S22" s="303">
        <v>2</v>
      </c>
      <c r="T22" s="301">
        <f>SUM(Q22:S22)*100/G22</f>
        <v>56.521739130434781</v>
      </c>
      <c r="U22" s="302">
        <v>1</v>
      </c>
      <c r="V22" s="302">
        <v>1</v>
      </c>
      <c r="W22" s="303"/>
      <c r="X22" s="301">
        <f>SUM(U22:W22)*100/G21</f>
        <v>9.5238095238095237</v>
      </c>
      <c r="Y22" s="334">
        <f t="shared" si="1"/>
        <v>6.6521739130434785</v>
      </c>
      <c r="Z22" s="335">
        <f t="shared" si="2"/>
        <v>66.0455486542443</v>
      </c>
    </row>
    <row r="23" spans="2:26" ht="15.75" customHeight="1" x14ac:dyDescent="0.25">
      <c r="B23" s="35"/>
      <c r="C23" s="345"/>
      <c r="D23" s="343"/>
      <c r="E23" s="303"/>
      <c r="F23" s="302"/>
      <c r="G23" s="343"/>
      <c r="H23" s="342"/>
      <c r="I23" s="302"/>
      <c r="J23" s="302"/>
      <c r="K23" s="303"/>
      <c r="L23" s="301"/>
      <c r="M23" s="302"/>
      <c r="N23" s="302"/>
      <c r="O23" s="303"/>
      <c r="P23" s="301"/>
      <c r="Q23" s="302"/>
      <c r="R23" s="302"/>
      <c r="S23" s="303"/>
      <c r="T23" s="301"/>
      <c r="U23" s="302"/>
      <c r="V23" s="302"/>
      <c r="W23" s="303"/>
      <c r="X23" s="301"/>
      <c r="Y23" s="336">
        <f>Y22-Y21</f>
        <v>-0.39544513457556896</v>
      </c>
      <c r="Z23" s="336">
        <f>Z22-Z21</f>
        <v>8.9026915113871539</v>
      </c>
    </row>
    <row r="24" spans="2:26" x14ac:dyDescent="0.25">
      <c r="B24" s="3"/>
      <c r="C24" s="346" t="s">
        <v>58</v>
      </c>
      <c r="D24" s="343" t="s">
        <v>20</v>
      </c>
      <c r="E24" s="300">
        <v>3</v>
      </c>
      <c r="F24" s="300">
        <v>10</v>
      </c>
      <c r="G24" s="331">
        <f t="shared" si="0"/>
        <v>10</v>
      </c>
      <c r="H24" s="345" t="s">
        <v>21</v>
      </c>
      <c r="I24" s="308"/>
      <c r="J24" s="308">
        <v>1</v>
      </c>
      <c r="K24" s="308"/>
      <c r="L24" s="301">
        <f t="shared" si="6"/>
        <v>10</v>
      </c>
      <c r="M24" s="308"/>
      <c r="N24" s="308">
        <v>2</v>
      </c>
      <c r="O24" s="308">
        <v>1</v>
      </c>
      <c r="P24" s="301">
        <f t="shared" si="7"/>
        <v>30</v>
      </c>
      <c r="Q24" s="308"/>
      <c r="R24" s="308">
        <v>1</v>
      </c>
      <c r="S24" s="308">
        <v>3</v>
      </c>
      <c r="T24" s="301">
        <f t="shared" si="8"/>
        <v>40</v>
      </c>
      <c r="U24" s="308">
        <v>1</v>
      </c>
      <c r="V24" s="308">
        <v>1</v>
      </c>
      <c r="W24" s="308"/>
      <c r="X24" s="301">
        <f t="shared" si="9"/>
        <v>20</v>
      </c>
      <c r="Y24" s="301">
        <f t="shared" si="1"/>
        <v>7.4</v>
      </c>
      <c r="Z24" s="344">
        <f t="shared" si="2"/>
        <v>60</v>
      </c>
    </row>
    <row r="25" spans="2:26" x14ac:dyDescent="0.25">
      <c r="B25" s="3"/>
      <c r="C25" s="347" t="s">
        <v>58</v>
      </c>
      <c r="D25" s="338" t="s">
        <v>102</v>
      </c>
      <c r="E25" s="339">
        <v>4</v>
      </c>
      <c r="F25" s="339">
        <v>10</v>
      </c>
      <c r="G25" s="331">
        <f t="shared" si="0"/>
        <v>10</v>
      </c>
      <c r="H25" s="348" t="s">
        <v>21</v>
      </c>
      <c r="I25" s="349"/>
      <c r="J25" s="349"/>
      <c r="K25" s="349">
        <v>1</v>
      </c>
      <c r="L25" s="333">
        <f t="shared" si="6"/>
        <v>10</v>
      </c>
      <c r="M25" s="349"/>
      <c r="N25" s="349">
        <v>2</v>
      </c>
      <c r="O25" s="349"/>
      <c r="P25" s="333">
        <f t="shared" si="7"/>
        <v>20</v>
      </c>
      <c r="Q25" s="349">
        <v>1</v>
      </c>
      <c r="R25" s="349">
        <v>2</v>
      </c>
      <c r="S25" s="349">
        <v>2</v>
      </c>
      <c r="T25" s="333">
        <f t="shared" si="8"/>
        <v>50</v>
      </c>
      <c r="U25" s="349">
        <v>2</v>
      </c>
      <c r="V25" s="349"/>
      <c r="W25" s="349"/>
      <c r="X25" s="333">
        <f t="shared" si="9"/>
        <v>20</v>
      </c>
      <c r="Y25" s="333">
        <f t="shared" si="1"/>
        <v>7.4</v>
      </c>
      <c r="Z25" s="341">
        <f t="shared" si="2"/>
        <v>70</v>
      </c>
    </row>
    <row r="26" spans="2:26" x14ac:dyDescent="0.25">
      <c r="B26" s="3"/>
      <c r="C26" s="345" t="s">
        <v>64</v>
      </c>
      <c r="D26" s="330" t="s">
        <v>108</v>
      </c>
      <c r="E26" s="300">
        <v>5</v>
      </c>
      <c r="F26" s="299">
        <v>10</v>
      </c>
      <c r="G26" s="331">
        <f t="shared" ref="G26:G27" si="10">I26+J26+K26+M26+N26+O26+Q26+R26+S26+U26+V26+W26</f>
        <v>10</v>
      </c>
      <c r="H26" s="332" t="s">
        <v>21</v>
      </c>
      <c r="I26" s="299"/>
      <c r="J26" s="299"/>
      <c r="K26" s="300">
        <v>1</v>
      </c>
      <c r="L26" s="301">
        <f>SUM(I26:K26)*100/G26</f>
        <v>10</v>
      </c>
      <c r="M26" s="302"/>
      <c r="N26" s="302">
        <v>2</v>
      </c>
      <c r="O26" s="303"/>
      <c r="P26" s="301">
        <f>SUM(M26:O26)*100/G26</f>
        <v>20</v>
      </c>
      <c r="Q26" s="302">
        <v>1</v>
      </c>
      <c r="R26" s="302">
        <v>1</v>
      </c>
      <c r="S26" s="303">
        <v>3</v>
      </c>
      <c r="T26" s="301">
        <f>SUM(Q26:S26)*100/G26</f>
        <v>50</v>
      </c>
      <c r="U26" s="302">
        <v>2</v>
      </c>
      <c r="V26" s="302"/>
      <c r="W26" s="303"/>
      <c r="X26" s="301">
        <f>SUM(U26:W26)*100/G25</f>
        <v>20</v>
      </c>
      <c r="Y26" s="334">
        <f t="shared" ref="Y26:Y27" si="11">((1*I26)+(2*J26)+(3*K26)+(4*M26)+(5*N26)+(6*O26)+(7*Q26)+(8*R26)+(9*S26)+(10*U26)+(11*V26)+(12*W26))/G26</f>
        <v>7.5</v>
      </c>
      <c r="Z26" s="335">
        <f t="shared" ref="Z26:Z27" si="12">T26+X26</f>
        <v>70</v>
      </c>
    </row>
    <row r="27" spans="2:26" x14ac:dyDescent="0.25">
      <c r="B27" s="3"/>
      <c r="C27" s="345" t="s">
        <v>64</v>
      </c>
      <c r="D27" s="330" t="s">
        <v>114</v>
      </c>
      <c r="E27" s="300">
        <v>6</v>
      </c>
      <c r="F27" s="299">
        <v>10</v>
      </c>
      <c r="G27" s="331">
        <f t="shared" si="10"/>
        <v>10</v>
      </c>
      <c r="H27" s="332" t="s">
        <v>21</v>
      </c>
      <c r="I27" s="299"/>
      <c r="J27" s="299"/>
      <c r="K27" s="300">
        <v>1</v>
      </c>
      <c r="L27" s="301">
        <f>SUM(I27:K27)*100/G27</f>
        <v>10</v>
      </c>
      <c r="M27" s="302">
        <v>2</v>
      </c>
      <c r="N27" s="302">
        <v>1</v>
      </c>
      <c r="O27" s="303">
        <v>1</v>
      </c>
      <c r="P27" s="301">
        <f>SUM(M27:O27)*100/G27</f>
        <v>40</v>
      </c>
      <c r="Q27" s="302">
        <v>1</v>
      </c>
      <c r="R27" s="302">
        <v>2</v>
      </c>
      <c r="S27" s="303">
        <v>2</v>
      </c>
      <c r="T27" s="301">
        <f>SUM(Q27:S27)*100/G27</f>
        <v>50</v>
      </c>
      <c r="U27" s="302"/>
      <c r="V27" s="302"/>
      <c r="W27" s="303"/>
      <c r="X27" s="301">
        <f>SUM(U27:W27)*100/G26</f>
        <v>0</v>
      </c>
      <c r="Y27" s="334">
        <f t="shared" si="11"/>
        <v>6.3</v>
      </c>
      <c r="Z27" s="335">
        <f t="shared" si="12"/>
        <v>50</v>
      </c>
    </row>
    <row r="28" spans="2:26" x14ac:dyDescent="0.25">
      <c r="B28" s="3"/>
      <c r="C28" s="345"/>
      <c r="D28" s="343"/>
      <c r="E28" s="303"/>
      <c r="F28" s="302"/>
      <c r="G28" s="343"/>
      <c r="H28" s="302"/>
      <c r="I28" s="302"/>
      <c r="J28" s="302"/>
      <c r="K28" s="303"/>
      <c r="L28" s="301"/>
      <c r="M28" s="302"/>
      <c r="N28" s="302"/>
      <c r="O28" s="303"/>
      <c r="P28" s="301"/>
      <c r="Q28" s="302"/>
      <c r="R28" s="302"/>
      <c r="S28" s="303"/>
      <c r="T28" s="301"/>
      <c r="U28" s="302"/>
      <c r="V28" s="302"/>
      <c r="W28" s="303"/>
      <c r="X28" s="301"/>
      <c r="Y28" s="336">
        <f>Y27-Y26</f>
        <v>-1.2000000000000002</v>
      </c>
      <c r="Z28" s="336">
        <f>Z27-Z26</f>
        <v>-20</v>
      </c>
    </row>
    <row r="29" spans="2:26" x14ac:dyDescent="0.25">
      <c r="B29" s="3"/>
      <c r="C29" s="350" t="s">
        <v>62</v>
      </c>
      <c r="D29" s="351" t="s">
        <v>91</v>
      </c>
      <c r="E29" s="352">
        <v>3</v>
      </c>
      <c r="F29" s="352">
        <v>18</v>
      </c>
      <c r="G29" s="331">
        <f t="shared" si="0"/>
        <v>18</v>
      </c>
      <c r="H29" s="353" t="s">
        <v>21</v>
      </c>
      <c r="I29" s="310"/>
      <c r="J29" s="310"/>
      <c r="K29" s="310">
        <v>1</v>
      </c>
      <c r="L29" s="310">
        <f>SUM(I29:K29)*100/G29</f>
        <v>5.5555555555555554</v>
      </c>
      <c r="M29" s="310"/>
      <c r="N29" s="310">
        <v>1</v>
      </c>
      <c r="O29" s="310">
        <v>2</v>
      </c>
      <c r="P29" s="310">
        <f>SUM(M29:O29)*100/G29</f>
        <v>16.666666666666668</v>
      </c>
      <c r="Q29" s="310">
        <v>1</v>
      </c>
      <c r="R29" s="310">
        <v>7</v>
      </c>
      <c r="S29" s="310">
        <v>4</v>
      </c>
      <c r="T29" s="310">
        <f>SUM(Q29:S29)*100/G29</f>
        <v>66.666666666666671</v>
      </c>
      <c r="U29" s="310">
        <v>2</v>
      </c>
      <c r="V29" s="310"/>
      <c r="W29" s="310"/>
      <c r="X29" s="310">
        <f>SUM(U29:W29)*100/G29</f>
        <v>11.111111111111111</v>
      </c>
      <c r="Y29" s="354">
        <f t="shared" si="1"/>
        <v>7.7222222222222223</v>
      </c>
      <c r="Z29" s="355">
        <f t="shared" si="2"/>
        <v>77.777777777777786</v>
      </c>
    </row>
    <row r="30" spans="2:26" x14ac:dyDescent="0.25">
      <c r="B30" s="3"/>
      <c r="C30" s="345" t="s">
        <v>62</v>
      </c>
      <c r="D30" s="343" t="s">
        <v>20</v>
      </c>
      <c r="E30" s="300">
        <v>4</v>
      </c>
      <c r="F30" s="300">
        <v>18</v>
      </c>
      <c r="G30" s="331">
        <f t="shared" si="0"/>
        <v>18</v>
      </c>
      <c r="H30" s="345" t="s">
        <v>21</v>
      </c>
      <c r="I30" s="308"/>
      <c r="J30" s="308"/>
      <c r="K30" s="308">
        <v>1</v>
      </c>
      <c r="L30" s="301">
        <f t="shared" si="6"/>
        <v>5.5555555555555554</v>
      </c>
      <c r="M30" s="308"/>
      <c r="N30" s="308">
        <v>1</v>
      </c>
      <c r="O30" s="308"/>
      <c r="P30" s="301">
        <f t="shared" si="7"/>
        <v>5.5555555555555554</v>
      </c>
      <c r="Q30" s="308">
        <v>3</v>
      </c>
      <c r="R30" s="308">
        <v>4</v>
      </c>
      <c r="S30" s="308">
        <v>4</v>
      </c>
      <c r="T30" s="301">
        <f t="shared" si="8"/>
        <v>61.111111111111114</v>
      </c>
      <c r="U30" s="308">
        <v>5</v>
      </c>
      <c r="V30" s="308"/>
      <c r="W30" s="308"/>
      <c r="X30" s="301">
        <f t="shared" si="9"/>
        <v>27.777777777777779</v>
      </c>
      <c r="Y30" s="301">
        <f t="shared" si="1"/>
        <v>8.1666666666666661</v>
      </c>
      <c r="Z30" s="344">
        <f t="shared" si="2"/>
        <v>88.888888888888886</v>
      </c>
    </row>
    <row r="31" spans="2:26" x14ac:dyDescent="0.25">
      <c r="B31" s="3"/>
      <c r="C31" s="348" t="s">
        <v>65</v>
      </c>
      <c r="D31" s="338" t="s">
        <v>102</v>
      </c>
      <c r="E31" s="339">
        <v>5</v>
      </c>
      <c r="F31" s="339">
        <v>16</v>
      </c>
      <c r="G31" s="331">
        <f t="shared" si="0"/>
        <v>16</v>
      </c>
      <c r="H31" s="348" t="s">
        <v>21</v>
      </c>
      <c r="I31" s="349"/>
      <c r="J31" s="349"/>
      <c r="K31" s="349">
        <v>1</v>
      </c>
      <c r="L31" s="333">
        <f t="shared" si="6"/>
        <v>6.25</v>
      </c>
      <c r="M31" s="349"/>
      <c r="N31" s="349">
        <v>5</v>
      </c>
      <c r="O31" s="349">
        <v>3</v>
      </c>
      <c r="P31" s="333">
        <f t="shared" si="7"/>
        <v>50</v>
      </c>
      <c r="Q31" s="349">
        <v>2</v>
      </c>
      <c r="R31" s="349">
        <v>2</v>
      </c>
      <c r="S31" s="349">
        <v>2</v>
      </c>
      <c r="T31" s="333">
        <f t="shared" si="8"/>
        <v>37.5</v>
      </c>
      <c r="U31" s="349">
        <v>1</v>
      </c>
      <c r="V31" s="349"/>
      <c r="W31" s="349"/>
      <c r="X31" s="333">
        <f t="shared" si="9"/>
        <v>6.25</v>
      </c>
      <c r="Y31" s="333">
        <f t="shared" si="1"/>
        <v>6.5</v>
      </c>
      <c r="Z31" s="341">
        <f t="shared" si="2"/>
        <v>43.75</v>
      </c>
    </row>
    <row r="32" spans="2:26" x14ac:dyDescent="0.25">
      <c r="B32" s="3"/>
      <c r="C32" s="345" t="s">
        <v>65</v>
      </c>
      <c r="D32" s="330" t="s">
        <v>108</v>
      </c>
      <c r="E32" s="300">
        <v>6</v>
      </c>
      <c r="F32" s="299">
        <v>17</v>
      </c>
      <c r="G32" s="331">
        <f t="shared" si="0"/>
        <v>17</v>
      </c>
      <c r="H32" s="332" t="s">
        <v>21</v>
      </c>
      <c r="I32" s="299"/>
      <c r="J32" s="299">
        <v>1</v>
      </c>
      <c r="K32" s="300">
        <v>3</v>
      </c>
      <c r="L32" s="301">
        <f>SUM(I32:K32)*100/G32</f>
        <v>23.529411764705884</v>
      </c>
      <c r="M32" s="302">
        <v>1</v>
      </c>
      <c r="N32" s="302">
        <v>5</v>
      </c>
      <c r="O32" s="303">
        <v>3</v>
      </c>
      <c r="P32" s="301">
        <f>SUM(M32:O32)*100/G32</f>
        <v>52.941176470588232</v>
      </c>
      <c r="Q32" s="302"/>
      <c r="R32" s="302">
        <v>3</v>
      </c>
      <c r="S32" s="303">
        <v>1</v>
      </c>
      <c r="T32" s="301">
        <f>SUM(Q32:S32)*100/G32</f>
        <v>23.529411764705884</v>
      </c>
      <c r="U32" s="302"/>
      <c r="V32" s="302"/>
      <c r="W32" s="303"/>
      <c r="X32" s="301">
        <f>SUM(U32:W32)*100/G31</f>
        <v>0</v>
      </c>
      <c r="Y32" s="334">
        <f t="shared" si="1"/>
        <v>5.3529411764705879</v>
      </c>
      <c r="Z32" s="335">
        <f t="shared" si="2"/>
        <v>23.529411764705884</v>
      </c>
    </row>
    <row r="33" spans="2:27" x14ac:dyDescent="0.25">
      <c r="B33" s="3"/>
      <c r="C33" s="345" t="s">
        <v>65</v>
      </c>
      <c r="D33" s="330" t="s">
        <v>114</v>
      </c>
      <c r="E33" s="300">
        <v>7</v>
      </c>
      <c r="F33" s="299">
        <v>17</v>
      </c>
      <c r="G33" s="331">
        <f t="shared" si="0"/>
        <v>17</v>
      </c>
      <c r="H33" s="332" t="s">
        <v>116</v>
      </c>
      <c r="I33" s="299"/>
      <c r="J33" s="299">
        <v>2</v>
      </c>
      <c r="K33" s="300">
        <v>3</v>
      </c>
      <c r="L33" s="301">
        <f>SUM(I33:K33)*100/G33</f>
        <v>29.411764705882351</v>
      </c>
      <c r="M33" s="302">
        <v>4</v>
      </c>
      <c r="N33" s="302">
        <v>3</v>
      </c>
      <c r="O33" s="303">
        <v>2</v>
      </c>
      <c r="P33" s="301">
        <f>SUM(M33:O33)*100/G33</f>
        <v>52.941176470588232</v>
      </c>
      <c r="Q33" s="302">
        <v>1</v>
      </c>
      <c r="R33" s="302">
        <v>1</v>
      </c>
      <c r="S33" s="303">
        <v>1</v>
      </c>
      <c r="T33" s="301">
        <f>SUM(Q33:S33)*100/G33</f>
        <v>17.647058823529413</v>
      </c>
      <c r="U33" s="302"/>
      <c r="V33" s="302"/>
      <c r="W33" s="303"/>
      <c r="X33" s="301">
        <f>SUM(U33:W33)*100/G32</f>
        <v>0</v>
      </c>
      <c r="Y33" s="334">
        <f t="shared" si="1"/>
        <v>4.7058823529411766</v>
      </c>
      <c r="Z33" s="335">
        <f t="shared" si="2"/>
        <v>17.647058823529413</v>
      </c>
    </row>
    <row r="34" spans="2:27" x14ac:dyDescent="0.25">
      <c r="B34" s="3"/>
      <c r="C34" s="345" t="s">
        <v>65</v>
      </c>
      <c r="D34" s="330" t="s">
        <v>114</v>
      </c>
      <c r="E34" s="300">
        <v>7</v>
      </c>
      <c r="F34" s="299">
        <v>17</v>
      </c>
      <c r="G34" s="331">
        <f t="shared" si="0"/>
        <v>17</v>
      </c>
      <c r="H34" s="332" t="s">
        <v>23</v>
      </c>
      <c r="I34" s="299"/>
      <c r="J34" s="299"/>
      <c r="K34" s="300">
        <v>3</v>
      </c>
      <c r="L34" s="301">
        <f>SUM(I34:K34)*100/G34</f>
        <v>17.647058823529413</v>
      </c>
      <c r="M34" s="302">
        <v>3</v>
      </c>
      <c r="N34" s="302">
        <v>3</v>
      </c>
      <c r="O34" s="303">
        <v>4</v>
      </c>
      <c r="P34" s="301">
        <f>SUM(M34:O34)*100/G34</f>
        <v>58.823529411764703</v>
      </c>
      <c r="Q34" s="302">
        <v>1</v>
      </c>
      <c r="R34" s="302">
        <v>1</v>
      </c>
      <c r="S34" s="303">
        <v>1</v>
      </c>
      <c r="T34" s="301">
        <f>SUM(Q34:S34)*100/G34</f>
        <v>17.647058823529413</v>
      </c>
      <c r="U34" s="302">
        <v>1</v>
      </c>
      <c r="V34" s="302"/>
      <c r="W34" s="303"/>
      <c r="X34" s="301">
        <f>SUM(U34:W34)*100/G33</f>
        <v>5.882352941176471</v>
      </c>
      <c r="Y34" s="334">
        <f t="shared" si="1"/>
        <v>5.5294117647058822</v>
      </c>
      <c r="Z34" s="335">
        <f t="shared" si="2"/>
        <v>23.529411764705884</v>
      </c>
    </row>
    <row r="35" spans="2:27" x14ac:dyDescent="0.25">
      <c r="B35" s="3"/>
      <c r="C35" s="345"/>
      <c r="D35" s="343"/>
      <c r="E35" s="303"/>
      <c r="F35" s="302"/>
      <c r="G35" s="343"/>
      <c r="H35" s="342"/>
      <c r="I35" s="302"/>
      <c r="J35" s="302"/>
      <c r="K35" s="303"/>
      <c r="L35" s="301"/>
      <c r="M35" s="302"/>
      <c r="N35" s="302"/>
      <c r="O35" s="303"/>
      <c r="P35" s="301"/>
      <c r="Q35" s="302"/>
      <c r="R35" s="302"/>
      <c r="S35" s="303"/>
      <c r="T35" s="301"/>
      <c r="U35" s="302"/>
      <c r="V35" s="302"/>
      <c r="W35" s="303"/>
      <c r="X35" s="301"/>
      <c r="Y35" s="356">
        <f>AVERAGE(Y33:Y34)</f>
        <v>5.117647058823529</v>
      </c>
      <c r="Z35" s="356">
        <f>AVERAGE(Z33:Z34)</f>
        <v>20.588235294117649</v>
      </c>
    </row>
    <row r="36" spans="2:27" x14ac:dyDescent="0.25">
      <c r="B36" s="3"/>
      <c r="C36" s="345"/>
      <c r="D36" s="343"/>
      <c r="E36" s="303"/>
      <c r="F36" s="302"/>
      <c r="G36" s="343"/>
      <c r="H36" s="302"/>
      <c r="I36" s="302"/>
      <c r="J36" s="302"/>
      <c r="K36" s="303"/>
      <c r="L36" s="301"/>
      <c r="M36" s="302"/>
      <c r="N36" s="302"/>
      <c r="O36" s="303"/>
      <c r="P36" s="301"/>
      <c r="Q36" s="302"/>
      <c r="R36" s="302"/>
      <c r="S36" s="303"/>
      <c r="T36" s="301"/>
      <c r="U36" s="302"/>
      <c r="V36" s="302"/>
      <c r="W36" s="303"/>
      <c r="X36" s="301"/>
      <c r="Y36" s="336">
        <f>Y35-Y32</f>
        <v>-0.23529411764705888</v>
      </c>
      <c r="Z36" s="336">
        <f>Z35-Z32</f>
        <v>-2.9411764705882355</v>
      </c>
    </row>
    <row r="37" spans="2:27" x14ac:dyDescent="0.25">
      <c r="B37" s="3"/>
      <c r="C37" s="353" t="s">
        <v>71</v>
      </c>
      <c r="D37" s="351" t="s">
        <v>91</v>
      </c>
      <c r="E37" s="352">
        <v>4</v>
      </c>
      <c r="F37" s="352">
        <v>14</v>
      </c>
      <c r="G37" s="331">
        <f t="shared" si="0"/>
        <v>14</v>
      </c>
      <c r="H37" s="353" t="s">
        <v>21</v>
      </c>
      <c r="I37" s="310"/>
      <c r="J37" s="310"/>
      <c r="K37" s="310">
        <v>1</v>
      </c>
      <c r="L37" s="310">
        <f>SUM(I37:K37)*100/G37</f>
        <v>7.1428571428571432</v>
      </c>
      <c r="M37" s="310">
        <v>1</v>
      </c>
      <c r="N37" s="310">
        <v>1</v>
      </c>
      <c r="O37" s="310">
        <v>2</v>
      </c>
      <c r="P37" s="310">
        <f>SUM(M37:O37)*100/G37</f>
        <v>28.571428571428573</v>
      </c>
      <c r="Q37" s="310">
        <v>1</v>
      </c>
      <c r="R37" s="310">
        <v>2</v>
      </c>
      <c r="S37" s="310">
        <v>3</v>
      </c>
      <c r="T37" s="310">
        <f>SUM(Q37:S37)*100/G37</f>
        <v>42.857142857142854</v>
      </c>
      <c r="U37" s="310">
        <v>3</v>
      </c>
      <c r="V37" s="310"/>
      <c r="W37" s="310"/>
      <c r="X37" s="310">
        <f>SUM(U37:W37)*100/G37</f>
        <v>21.428571428571427</v>
      </c>
      <c r="Y37" s="354">
        <f t="shared" ref="Y37:Y40" si="13">((1*I37)+(2*J37)+(3*K37)+(4*M37)+(5*N37)+(6*O37)+(7*Q37)+(8*R37)+(9*S37)+(10*U37)+(11*V37)+(12*W37))/G37</f>
        <v>7.4285714285714288</v>
      </c>
      <c r="Z37" s="355">
        <f t="shared" ref="Z37:Z40" si="14">T37+X37</f>
        <v>64.285714285714278</v>
      </c>
    </row>
    <row r="38" spans="2:27" x14ac:dyDescent="0.25">
      <c r="B38" s="3"/>
      <c r="C38" s="345" t="s">
        <v>64</v>
      </c>
      <c r="D38" s="343" t="s">
        <v>20</v>
      </c>
      <c r="E38" s="300">
        <v>5</v>
      </c>
      <c r="F38" s="300">
        <v>14</v>
      </c>
      <c r="G38" s="331">
        <f t="shared" si="0"/>
        <v>14</v>
      </c>
      <c r="H38" s="345" t="s">
        <v>21</v>
      </c>
      <c r="I38" s="308"/>
      <c r="J38" s="308"/>
      <c r="K38" s="308">
        <v>1</v>
      </c>
      <c r="L38" s="301">
        <f t="shared" si="6"/>
        <v>7.1428571428571432</v>
      </c>
      <c r="M38" s="308">
        <v>3</v>
      </c>
      <c r="N38" s="308">
        <v>1</v>
      </c>
      <c r="O38" s="308">
        <v>4</v>
      </c>
      <c r="P38" s="301">
        <f t="shared" si="7"/>
        <v>57.142857142857146</v>
      </c>
      <c r="Q38" s="308">
        <v>1</v>
      </c>
      <c r="R38" s="308">
        <v>1</v>
      </c>
      <c r="S38" s="308">
        <v>2</v>
      </c>
      <c r="T38" s="301">
        <f t="shared" si="8"/>
        <v>28.571428571428573</v>
      </c>
      <c r="U38" s="308">
        <v>1</v>
      </c>
      <c r="V38" s="308"/>
      <c r="W38" s="308"/>
      <c r="X38" s="301">
        <f t="shared" si="9"/>
        <v>7.1428571428571432</v>
      </c>
      <c r="Y38" s="357">
        <f t="shared" si="13"/>
        <v>6.2142857142857144</v>
      </c>
      <c r="Z38" s="358">
        <f t="shared" si="14"/>
        <v>35.714285714285715</v>
      </c>
    </row>
    <row r="39" spans="2:27" x14ac:dyDescent="0.25">
      <c r="B39" s="3"/>
      <c r="C39" s="348" t="s">
        <v>64</v>
      </c>
      <c r="D39" s="338" t="s">
        <v>102</v>
      </c>
      <c r="E39" s="339">
        <v>6</v>
      </c>
      <c r="F39" s="339">
        <v>14</v>
      </c>
      <c r="G39" s="331">
        <f t="shared" si="0"/>
        <v>14</v>
      </c>
      <c r="H39" s="348" t="s">
        <v>21</v>
      </c>
      <c r="I39" s="349"/>
      <c r="J39" s="349">
        <v>1</v>
      </c>
      <c r="K39" s="349">
        <v>1</v>
      </c>
      <c r="L39" s="333">
        <f t="shared" si="6"/>
        <v>14.285714285714286</v>
      </c>
      <c r="M39" s="349">
        <v>4</v>
      </c>
      <c r="N39" s="349">
        <v>2</v>
      </c>
      <c r="O39" s="349">
        <v>1</v>
      </c>
      <c r="P39" s="333">
        <f t="shared" si="7"/>
        <v>50</v>
      </c>
      <c r="Q39" s="349"/>
      <c r="R39" s="349">
        <v>3</v>
      </c>
      <c r="S39" s="349">
        <v>2</v>
      </c>
      <c r="T39" s="333">
        <f t="shared" si="8"/>
        <v>35.714285714285715</v>
      </c>
      <c r="U39" s="349"/>
      <c r="V39" s="349"/>
      <c r="W39" s="349"/>
      <c r="X39" s="333">
        <f t="shared" si="9"/>
        <v>0</v>
      </c>
      <c r="Y39" s="333">
        <f t="shared" si="13"/>
        <v>5.6428571428571432</v>
      </c>
      <c r="Z39" s="341">
        <f t="shared" si="14"/>
        <v>35.714285714285715</v>
      </c>
    </row>
    <row r="40" spans="2:27" x14ac:dyDescent="0.25">
      <c r="B40" s="3"/>
      <c r="C40" s="362" t="s">
        <v>64</v>
      </c>
      <c r="D40" s="330" t="s">
        <v>108</v>
      </c>
      <c r="E40" s="300">
        <v>7</v>
      </c>
      <c r="F40" s="299">
        <v>14</v>
      </c>
      <c r="G40" s="331">
        <f t="shared" ref="G40" si="15">I40+J40+K40+M40+N40+O40+Q40+R40+S40+U40+V40+W40</f>
        <v>14</v>
      </c>
      <c r="H40" s="359" t="s">
        <v>22</v>
      </c>
      <c r="I40" s="299"/>
      <c r="J40" s="299">
        <v>1</v>
      </c>
      <c r="K40" s="300">
        <v>1</v>
      </c>
      <c r="L40" s="301">
        <f>SUM(I40:K40)*100/G40</f>
        <v>14.285714285714286</v>
      </c>
      <c r="M40" s="302">
        <v>3</v>
      </c>
      <c r="N40" s="302">
        <v>1</v>
      </c>
      <c r="O40" s="303">
        <v>3</v>
      </c>
      <c r="P40" s="301">
        <f>SUM(M40:O40)*100/G40</f>
        <v>50</v>
      </c>
      <c r="Q40" s="302">
        <v>1</v>
      </c>
      <c r="R40" s="302">
        <v>4</v>
      </c>
      <c r="S40" s="303"/>
      <c r="T40" s="301">
        <f>SUM(Q40:S40)*100/G40</f>
        <v>35.714285714285715</v>
      </c>
      <c r="U40" s="302"/>
      <c r="V40" s="302"/>
      <c r="W40" s="303"/>
      <c r="X40" s="301">
        <f>SUM(U40:W40)*100/G39</f>
        <v>0</v>
      </c>
      <c r="Y40" s="334">
        <f t="shared" si="13"/>
        <v>5.6428571428571432</v>
      </c>
      <c r="Z40" s="335">
        <f t="shared" si="14"/>
        <v>35.714285714285715</v>
      </c>
    </row>
    <row r="41" spans="2:27" x14ac:dyDescent="0.25">
      <c r="B41" s="3"/>
      <c r="C41" s="362" t="s">
        <v>64</v>
      </c>
      <c r="D41" s="330" t="s">
        <v>108</v>
      </c>
      <c r="E41" s="300">
        <v>7</v>
      </c>
      <c r="F41" s="299">
        <v>14</v>
      </c>
      <c r="G41" s="331">
        <f t="shared" ref="G41" si="16">I41+J41+K41+M41+N41+O41+Q41+R41+S41+U41+V41+W41</f>
        <v>14</v>
      </c>
      <c r="H41" s="359" t="s">
        <v>23</v>
      </c>
      <c r="I41" s="299"/>
      <c r="J41" s="299">
        <v>1</v>
      </c>
      <c r="K41" s="300">
        <v>1</v>
      </c>
      <c r="L41" s="301">
        <f>SUM(I41:K41)*100/G41</f>
        <v>14.285714285714286</v>
      </c>
      <c r="M41" s="302">
        <v>3</v>
      </c>
      <c r="N41" s="302">
        <v>1</v>
      </c>
      <c r="O41" s="303">
        <v>4</v>
      </c>
      <c r="P41" s="301">
        <f>SUM(M41:O41)*100/G41</f>
        <v>57.142857142857146</v>
      </c>
      <c r="Q41" s="302"/>
      <c r="R41" s="302">
        <v>4</v>
      </c>
      <c r="S41" s="303"/>
      <c r="T41" s="301">
        <f>SUM(Q41:S41)*100/G41</f>
        <v>28.571428571428573</v>
      </c>
      <c r="U41" s="302"/>
      <c r="V41" s="302"/>
      <c r="W41" s="303"/>
      <c r="X41" s="301">
        <f>SUM(U41:W41)*100/G40</f>
        <v>0</v>
      </c>
      <c r="Y41" s="334">
        <f t="shared" ref="Y41" si="17">((1*I41)+(2*J41)+(3*K41)+(4*M41)+(5*N41)+(6*O41)+(7*Q41)+(8*R41)+(9*S41)+(10*U41)+(11*V41)+(12*W41))/G41</f>
        <v>5.5714285714285712</v>
      </c>
      <c r="Z41" s="335">
        <f t="shared" ref="Z41" si="18">T41+X41</f>
        <v>28.571428571428573</v>
      </c>
    </row>
    <row r="42" spans="2:27" x14ac:dyDescent="0.25">
      <c r="B42" s="3"/>
      <c r="C42" s="362"/>
      <c r="D42" s="343"/>
      <c r="E42" s="303"/>
      <c r="F42" s="302"/>
      <c r="G42" s="343"/>
      <c r="H42" s="302"/>
      <c r="I42" s="302"/>
      <c r="J42" s="302"/>
      <c r="K42" s="303"/>
      <c r="L42" s="301"/>
      <c r="M42" s="302"/>
      <c r="N42" s="302"/>
      <c r="O42" s="303"/>
      <c r="P42" s="301"/>
      <c r="Q42" s="302"/>
      <c r="R42" s="302"/>
      <c r="S42" s="303"/>
      <c r="T42" s="301"/>
      <c r="U42" s="302"/>
      <c r="V42" s="302"/>
      <c r="W42" s="303"/>
      <c r="X42" s="301"/>
      <c r="Y42" s="360">
        <f>AVERAGE(Y41,Y40)</f>
        <v>5.6071428571428577</v>
      </c>
      <c r="Z42" s="360">
        <f>AVERAGE(Z41,Z40)</f>
        <v>32.142857142857146</v>
      </c>
    </row>
    <row r="43" spans="2:27" x14ac:dyDescent="0.25">
      <c r="B43" s="3"/>
      <c r="C43" s="345"/>
      <c r="D43" s="343"/>
      <c r="E43" s="303"/>
      <c r="F43" s="302"/>
      <c r="G43" s="343"/>
      <c r="H43" s="302"/>
      <c r="I43" s="302"/>
      <c r="J43" s="302"/>
      <c r="K43" s="303"/>
      <c r="L43" s="301"/>
      <c r="M43" s="302"/>
      <c r="N43" s="302"/>
      <c r="O43" s="303"/>
      <c r="P43" s="301"/>
      <c r="Q43" s="302"/>
      <c r="R43" s="302"/>
      <c r="S43" s="303"/>
      <c r="T43" s="301"/>
      <c r="U43" s="302"/>
      <c r="V43" s="302"/>
      <c r="W43" s="303"/>
      <c r="X43" s="301"/>
      <c r="Y43" s="336">
        <f>Y42-Y39</f>
        <v>-3.5714285714285587E-2</v>
      </c>
      <c r="Z43" s="336">
        <f>Z42-Z39</f>
        <v>-3.5714285714285694</v>
      </c>
    </row>
    <row r="44" spans="2:27" x14ac:dyDescent="0.25">
      <c r="B44" s="3"/>
      <c r="C44" s="345"/>
      <c r="D44" s="338" t="s">
        <v>102</v>
      </c>
      <c r="E44" s="300"/>
      <c r="F44" s="300"/>
      <c r="G44" s="361"/>
      <c r="H44" s="348" t="s">
        <v>21</v>
      </c>
      <c r="I44" s="308"/>
      <c r="J44" s="308"/>
      <c r="K44" s="308"/>
      <c r="L44" s="301"/>
      <c r="M44" s="308"/>
      <c r="N44" s="308"/>
      <c r="O44" s="308"/>
      <c r="P44" s="301"/>
      <c r="Q44" s="308"/>
      <c r="R44" s="308"/>
      <c r="S44" s="308"/>
      <c r="T44" s="301"/>
      <c r="U44" s="308"/>
      <c r="V44" s="308"/>
      <c r="W44" s="308"/>
      <c r="X44" s="301"/>
      <c r="Y44" s="333">
        <f>AVERAGE(Y39,Y31,Y25,Y20)</f>
        <v>6.730952380952381</v>
      </c>
      <c r="Z44" s="333">
        <f>AVERAGE(Z39,Z31,Z25,Z20)</f>
        <v>54.032738095238102</v>
      </c>
      <c r="AA44" s="10"/>
    </row>
    <row r="45" spans="2:27" x14ac:dyDescent="0.25">
      <c r="B45" s="18"/>
      <c r="C45" s="362"/>
      <c r="D45" s="330" t="s">
        <v>108</v>
      </c>
      <c r="E45" s="303"/>
      <c r="F45" s="303"/>
      <c r="G45" s="343"/>
      <c r="H45" s="332" t="s">
        <v>21</v>
      </c>
      <c r="I45" s="308"/>
      <c r="J45" s="308"/>
      <c r="K45" s="308"/>
      <c r="L45" s="301"/>
      <c r="M45" s="308"/>
      <c r="N45" s="308"/>
      <c r="O45" s="308"/>
      <c r="P45" s="301"/>
      <c r="Q45" s="308"/>
      <c r="R45" s="308"/>
      <c r="S45" s="308"/>
      <c r="T45" s="301"/>
      <c r="U45" s="308"/>
      <c r="V45" s="308"/>
      <c r="W45" s="308"/>
      <c r="X45" s="301"/>
      <c r="Y45" s="334">
        <f>AVERAGE(Y35,Y27,Y22,Y17,Y13)</f>
        <v>6.3917419721511797</v>
      </c>
      <c r="Z45" s="334">
        <f>AVERAGE(Z35,Z27,Z22,Z17,Z13)</f>
        <v>49.548979011894609</v>
      </c>
      <c r="AA45" s="12"/>
    </row>
    <row r="46" spans="2:27" x14ac:dyDescent="0.25">
      <c r="B46" s="18"/>
      <c r="C46" s="362"/>
      <c r="D46" s="330" t="s">
        <v>114</v>
      </c>
      <c r="E46" s="303"/>
      <c r="F46" s="303"/>
      <c r="G46" s="343"/>
      <c r="H46" s="332" t="s">
        <v>21</v>
      </c>
      <c r="I46" s="308"/>
      <c r="J46" s="308"/>
      <c r="K46" s="308"/>
      <c r="L46" s="301"/>
      <c r="M46" s="308"/>
      <c r="N46" s="308"/>
      <c r="O46" s="308"/>
      <c r="P46" s="301"/>
      <c r="Q46" s="308"/>
      <c r="R46" s="308"/>
      <c r="S46" s="308"/>
      <c r="T46" s="301"/>
      <c r="U46" s="308"/>
      <c r="V46" s="308"/>
      <c r="W46" s="308"/>
      <c r="X46" s="301"/>
      <c r="Y46" s="334">
        <f>AVERAGE(Y33,Y27,Y22,Y17,Y13)</f>
        <v>6.3093890309747085</v>
      </c>
      <c r="Z46" s="334">
        <f>AVERAGE(Z33,Z27,Z22,Z17,Z13)</f>
        <v>48.960743717776964</v>
      </c>
      <c r="AA46" s="12"/>
    </row>
    <row r="47" spans="2:27" x14ac:dyDescent="0.25">
      <c r="B47" s="18"/>
      <c r="C47" s="362"/>
      <c r="D47" s="363"/>
      <c r="E47" s="303"/>
      <c r="F47" s="303"/>
      <c r="G47" s="343"/>
      <c r="H47" s="362"/>
      <c r="I47" s="308"/>
      <c r="J47" s="308"/>
      <c r="K47" s="308"/>
      <c r="L47" s="301"/>
      <c r="M47" s="308"/>
      <c r="N47" s="308"/>
      <c r="O47" s="308"/>
      <c r="P47" s="301"/>
      <c r="Q47" s="308"/>
      <c r="R47" s="308"/>
      <c r="S47" s="308"/>
      <c r="T47" s="301"/>
      <c r="U47" s="308"/>
      <c r="V47" s="308"/>
      <c r="W47" s="308"/>
      <c r="X47" s="301"/>
      <c r="Y47" s="336">
        <f>Y46-Y45</f>
        <v>-8.2352941176471184E-2</v>
      </c>
      <c r="Z47" s="336">
        <f>Z46-Z45</f>
        <v>-0.58823529411764497</v>
      </c>
      <c r="AA47" s="12"/>
    </row>
    <row r="48" spans="2:27" x14ac:dyDescent="0.25">
      <c r="B48" s="18"/>
      <c r="C48" s="362" t="s">
        <v>64</v>
      </c>
      <c r="D48" s="330" t="s">
        <v>108</v>
      </c>
      <c r="E48" s="300">
        <v>7</v>
      </c>
      <c r="F48" s="299">
        <v>14</v>
      </c>
      <c r="G48" s="331">
        <f t="shared" ref="G48:G49" si="19">I48+J48+K48+M48+N48+O48+Q48+R48+S48+U48+V48+W48</f>
        <v>14</v>
      </c>
      <c r="H48" s="359" t="s">
        <v>22</v>
      </c>
      <c r="I48" s="299"/>
      <c r="J48" s="299">
        <v>1</v>
      </c>
      <c r="K48" s="300">
        <v>1</v>
      </c>
      <c r="L48" s="301">
        <f>SUM(I48:K48)*100/G48</f>
        <v>14.285714285714286</v>
      </c>
      <c r="M48" s="302">
        <v>3</v>
      </c>
      <c r="N48" s="302">
        <v>1</v>
      </c>
      <c r="O48" s="303">
        <v>3</v>
      </c>
      <c r="P48" s="301">
        <f>SUM(M48:O48)*100/G48</f>
        <v>50</v>
      </c>
      <c r="Q48" s="302">
        <v>1</v>
      </c>
      <c r="R48" s="302">
        <v>4</v>
      </c>
      <c r="S48" s="303"/>
      <c r="T48" s="301">
        <f>SUM(Q48:S48)*100/G48</f>
        <v>35.714285714285715</v>
      </c>
      <c r="U48" s="302"/>
      <c r="V48" s="302"/>
      <c r="W48" s="303"/>
      <c r="X48" s="301">
        <f>SUM(U48:W48)*100/G48</f>
        <v>0</v>
      </c>
      <c r="Y48" s="334">
        <f t="shared" ref="Y48:Y49" si="20">((1*I48)+(2*J48)+(3*K48)+(4*M48)+(5*N48)+(6*O48)+(7*Q48)+(8*R48)+(9*S48)+(10*U48)+(11*V48)+(12*W48))/G48</f>
        <v>5.6428571428571432</v>
      </c>
      <c r="Z48" s="335">
        <f t="shared" ref="Z48:Z49" si="21">T48+X48</f>
        <v>35.714285714285715</v>
      </c>
      <c r="AA48" s="12"/>
    </row>
    <row r="49" spans="2:27" x14ac:dyDescent="0.25">
      <c r="B49" s="18"/>
      <c r="C49" s="362" t="s">
        <v>64</v>
      </c>
      <c r="D49" s="330" t="s">
        <v>114</v>
      </c>
      <c r="E49" s="300">
        <v>8</v>
      </c>
      <c r="F49" s="299">
        <v>15</v>
      </c>
      <c r="G49" s="331">
        <f t="shared" si="19"/>
        <v>15</v>
      </c>
      <c r="H49" s="359" t="s">
        <v>22</v>
      </c>
      <c r="I49" s="299"/>
      <c r="J49" s="299"/>
      <c r="K49" s="300">
        <v>4</v>
      </c>
      <c r="L49" s="301">
        <f>SUM(I49:K49)*100/G49</f>
        <v>26.666666666666668</v>
      </c>
      <c r="M49" s="302">
        <v>4</v>
      </c>
      <c r="N49" s="302">
        <v>1</v>
      </c>
      <c r="O49" s="303">
        <v>3</v>
      </c>
      <c r="P49" s="301">
        <f>SUM(M49:O49)*100/G49</f>
        <v>53.333333333333336</v>
      </c>
      <c r="Q49" s="302"/>
      <c r="R49" s="302">
        <v>3</v>
      </c>
      <c r="S49" s="303"/>
      <c r="T49" s="301">
        <f>SUM(Q49:S49)*100/G49</f>
        <v>20</v>
      </c>
      <c r="U49" s="302"/>
      <c r="V49" s="302"/>
      <c r="W49" s="303"/>
      <c r="X49" s="301">
        <f>SUM(U49:W49)*100/G49</f>
        <v>0</v>
      </c>
      <c r="Y49" s="334">
        <f t="shared" si="20"/>
        <v>5</v>
      </c>
      <c r="Z49" s="335">
        <f t="shared" si="21"/>
        <v>20</v>
      </c>
      <c r="AA49" s="12"/>
    </row>
    <row r="50" spans="2:27" x14ac:dyDescent="0.25">
      <c r="B50" s="18"/>
      <c r="C50" s="362"/>
      <c r="D50" s="343"/>
      <c r="E50" s="303"/>
      <c r="F50" s="302"/>
      <c r="G50" s="343"/>
      <c r="H50" s="362"/>
      <c r="I50" s="299"/>
      <c r="J50" s="299"/>
      <c r="K50" s="300"/>
      <c r="L50" s="301"/>
      <c r="M50" s="302"/>
      <c r="N50" s="302"/>
      <c r="O50" s="303"/>
      <c r="P50" s="301"/>
      <c r="Q50" s="302"/>
      <c r="R50" s="302"/>
      <c r="S50" s="303"/>
      <c r="T50" s="301"/>
      <c r="U50" s="302"/>
      <c r="V50" s="302"/>
      <c r="W50" s="303"/>
      <c r="X50" s="301"/>
      <c r="Y50" s="336">
        <f>Y49-Y48</f>
        <v>-0.64285714285714324</v>
      </c>
      <c r="Z50" s="336">
        <f>Z49-Z48</f>
        <v>-15.714285714285715</v>
      </c>
      <c r="AA50" s="12"/>
    </row>
    <row r="51" spans="2:27" x14ac:dyDescent="0.25">
      <c r="B51" s="18"/>
      <c r="C51" s="364" t="s">
        <v>65</v>
      </c>
      <c r="D51" s="338" t="s">
        <v>102</v>
      </c>
      <c r="E51" s="365">
        <v>7</v>
      </c>
      <c r="F51" s="365">
        <v>14</v>
      </c>
      <c r="G51" s="331">
        <f t="shared" ref="G51:G53" si="22">I51+J51+K51+M51+N51+O51+Q51+R51+S51+U51+V51+W51</f>
        <v>14</v>
      </c>
      <c r="H51" s="348" t="s">
        <v>22</v>
      </c>
      <c r="I51" s="366"/>
      <c r="J51" s="366">
        <v>2</v>
      </c>
      <c r="K51" s="366">
        <v>1</v>
      </c>
      <c r="L51" s="367">
        <f>SUM(I51:K51)*100/G51</f>
        <v>21.428571428571427</v>
      </c>
      <c r="M51" s="366">
        <v>1</v>
      </c>
      <c r="N51" s="366">
        <v>4</v>
      </c>
      <c r="O51" s="366">
        <v>1</v>
      </c>
      <c r="P51" s="367">
        <f>SUM(M51:O51)*100/G51</f>
        <v>42.857142857142854</v>
      </c>
      <c r="Q51" s="366">
        <v>4</v>
      </c>
      <c r="R51" s="366"/>
      <c r="S51" s="366">
        <v>1</v>
      </c>
      <c r="T51" s="367">
        <f>SUM(Q51:S51)*100/G51</f>
        <v>35.714285714285715</v>
      </c>
      <c r="U51" s="366"/>
      <c r="V51" s="366"/>
      <c r="W51" s="366"/>
      <c r="X51" s="367">
        <f>SUM(U51:W51)*100/G51</f>
        <v>0</v>
      </c>
      <c r="Y51" s="333">
        <f>((1*I51)+(2*J51)+(3*K51)+(4*M51)+(5*N51)+(6*O51)+(7*Q51)+(8*R51)+(9*S51)+(10*U51)+(11*V51)+(12*W51))/G51</f>
        <v>5.2857142857142856</v>
      </c>
      <c r="Z51" s="341">
        <f t="shared" ref="Z51:Z53" si="23">T51+X51</f>
        <v>35.714285714285715</v>
      </c>
      <c r="AA51" s="12"/>
    </row>
    <row r="52" spans="2:27" x14ac:dyDescent="0.25">
      <c r="B52" s="18"/>
      <c r="C52" s="368" t="s">
        <v>65</v>
      </c>
      <c r="D52" s="330" t="s">
        <v>108</v>
      </c>
      <c r="E52" s="300">
        <v>8</v>
      </c>
      <c r="F52" s="299">
        <v>14</v>
      </c>
      <c r="G52" s="331">
        <f t="shared" si="22"/>
        <v>14</v>
      </c>
      <c r="H52" s="359" t="s">
        <v>22</v>
      </c>
      <c r="I52" s="299"/>
      <c r="J52" s="299">
        <v>2</v>
      </c>
      <c r="K52" s="300">
        <v>3</v>
      </c>
      <c r="L52" s="301">
        <f>SUM(I52:K52)*100/G52</f>
        <v>35.714285714285715</v>
      </c>
      <c r="M52" s="302">
        <v>3</v>
      </c>
      <c r="N52" s="302">
        <v>2</v>
      </c>
      <c r="O52" s="303">
        <v>1</v>
      </c>
      <c r="P52" s="301">
        <f>SUM(M52:O52)*100/G52</f>
        <v>42.857142857142854</v>
      </c>
      <c r="Q52" s="302">
        <v>1</v>
      </c>
      <c r="R52" s="302">
        <v>1</v>
      </c>
      <c r="S52" s="303">
        <v>1</v>
      </c>
      <c r="T52" s="301">
        <f>SUM(Q52:S52)*100/G52</f>
        <v>21.428571428571427</v>
      </c>
      <c r="U52" s="302"/>
      <c r="V52" s="302"/>
      <c r="W52" s="303"/>
      <c r="X52" s="301">
        <f>SUM(U52:W52)*100/G51</f>
        <v>0</v>
      </c>
      <c r="Y52" s="334">
        <f t="shared" ref="Y52:Y53" si="24">((1*I52)+(2*J52)+(3*K52)+(4*M52)+(5*N52)+(6*O52)+(7*Q52)+(8*R52)+(9*S52)+(10*U52)+(11*V52)+(12*W52))/G52</f>
        <v>4.6428571428571432</v>
      </c>
      <c r="Z52" s="335">
        <f t="shared" si="23"/>
        <v>21.428571428571427</v>
      </c>
      <c r="AA52" s="12"/>
    </row>
    <row r="53" spans="2:27" x14ac:dyDescent="0.25">
      <c r="B53" s="18"/>
      <c r="C53" s="368" t="s">
        <v>65</v>
      </c>
      <c r="D53" s="330" t="s">
        <v>114</v>
      </c>
      <c r="E53" s="300">
        <v>9</v>
      </c>
      <c r="F53" s="299">
        <v>14</v>
      </c>
      <c r="G53" s="331">
        <f t="shared" si="22"/>
        <v>14</v>
      </c>
      <c r="H53" s="359" t="s">
        <v>22</v>
      </c>
      <c r="I53" s="299"/>
      <c r="J53" s="299">
        <v>3</v>
      </c>
      <c r="K53" s="300">
        <v>3</v>
      </c>
      <c r="L53" s="301">
        <f>SUM(I53:K53)*100/G53</f>
        <v>42.857142857142854</v>
      </c>
      <c r="M53" s="302">
        <v>3</v>
      </c>
      <c r="N53" s="302">
        <v>1</v>
      </c>
      <c r="O53" s="303">
        <v>1</v>
      </c>
      <c r="P53" s="301">
        <f>SUM(M53:O53)*100/G53</f>
        <v>35.714285714285715</v>
      </c>
      <c r="Q53" s="302">
        <v>1</v>
      </c>
      <c r="R53" s="302"/>
      <c r="S53" s="303">
        <v>1</v>
      </c>
      <c r="T53" s="301">
        <f>SUM(Q53:S53)*100/G53</f>
        <v>14.285714285714286</v>
      </c>
      <c r="U53" s="302">
        <v>1</v>
      </c>
      <c r="V53" s="302"/>
      <c r="W53" s="303"/>
      <c r="X53" s="301">
        <f>SUM(U53:W53)*100/G52</f>
        <v>7.1428571428571432</v>
      </c>
      <c r="Y53" s="334">
        <f t="shared" si="24"/>
        <v>4.5714285714285712</v>
      </c>
      <c r="Z53" s="335">
        <f t="shared" si="23"/>
        <v>21.428571428571431</v>
      </c>
      <c r="AA53" s="12"/>
    </row>
    <row r="54" spans="2:27" x14ac:dyDescent="0.25">
      <c r="B54" s="18"/>
      <c r="C54" s="368"/>
      <c r="D54" s="343"/>
      <c r="E54" s="369"/>
      <c r="F54" s="369"/>
      <c r="G54" s="343"/>
      <c r="H54" s="362"/>
      <c r="I54" s="370"/>
      <c r="J54" s="370"/>
      <c r="K54" s="370"/>
      <c r="L54" s="307"/>
      <c r="M54" s="370"/>
      <c r="N54" s="370"/>
      <c r="O54" s="370"/>
      <c r="P54" s="307"/>
      <c r="Q54" s="370"/>
      <c r="R54" s="370"/>
      <c r="S54" s="370"/>
      <c r="T54" s="307"/>
      <c r="U54" s="370"/>
      <c r="V54" s="370"/>
      <c r="W54" s="370"/>
      <c r="X54" s="307"/>
      <c r="Y54" s="336">
        <f>Y53-Y52</f>
        <v>-7.1428571428572063E-2</v>
      </c>
      <c r="Z54" s="336">
        <f>Z53-Z52</f>
        <v>0</v>
      </c>
      <c r="AA54" s="12"/>
    </row>
    <row r="55" spans="2:27" x14ac:dyDescent="0.25">
      <c r="B55" s="3"/>
      <c r="C55" s="345" t="s">
        <v>65</v>
      </c>
      <c r="D55" s="343" t="s">
        <v>20</v>
      </c>
      <c r="E55" s="300">
        <v>7</v>
      </c>
      <c r="F55" s="300">
        <v>11</v>
      </c>
      <c r="G55" s="331">
        <f t="shared" si="0"/>
        <v>11</v>
      </c>
      <c r="H55" s="345" t="s">
        <v>22</v>
      </c>
      <c r="I55" s="308"/>
      <c r="J55" s="308">
        <v>4</v>
      </c>
      <c r="K55" s="308">
        <v>2</v>
      </c>
      <c r="L55" s="301">
        <f t="shared" si="6"/>
        <v>54.545454545454547</v>
      </c>
      <c r="M55" s="308"/>
      <c r="N55" s="308">
        <v>2</v>
      </c>
      <c r="O55" s="308">
        <v>2</v>
      </c>
      <c r="P55" s="301">
        <f t="shared" si="7"/>
        <v>36.363636363636367</v>
      </c>
      <c r="Q55" s="308"/>
      <c r="R55" s="308">
        <v>1</v>
      </c>
      <c r="S55" s="308"/>
      <c r="T55" s="301">
        <f t="shared" si="8"/>
        <v>9.0909090909090917</v>
      </c>
      <c r="U55" s="308"/>
      <c r="V55" s="308"/>
      <c r="W55" s="308"/>
      <c r="X55" s="301">
        <f t="shared" si="9"/>
        <v>0</v>
      </c>
      <c r="Y55" s="301">
        <f t="shared" si="1"/>
        <v>4</v>
      </c>
      <c r="Z55" s="344">
        <f t="shared" si="2"/>
        <v>9.0909090909090917</v>
      </c>
      <c r="AA55" s="13"/>
    </row>
    <row r="56" spans="2:27" x14ac:dyDescent="0.25">
      <c r="B56" s="3"/>
      <c r="C56" s="348" t="s">
        <v>65</v>
      </c>
      <c r="D56" s="338" t="s">
        <v>102</v>
      </c>
      <c r="E56" s="339">
        <v>8</v>
      </c>
      <c r="F56" s="339">
        <v>10</v>
      </c>
      <c r="G56" s="331">
        <f t="shared" si="0"/>
        <v>10</v>
      </c>
      <c r="H56" s="348" t="s">
        <v>22</v>
      </c>
      <c r="I56" s="349"/>
      <c r="J56" s="349">
        <v>4</v>
      </c>
      <c r="K56" s="349">
        <v>2</v>
      </c>
      <c r="L56" s="333">
        <f t="shared" si="6"/>
        <v>60</v>
      </c>
      <c r="M56" s="349">
        <v>1</v>
      </c>
      <c r="N56" s="349">
        <v>1</v>
      </c>
      <c r="O56" s="349">
        <v>1</v>
      </c>
      <c r="P56" s="333">
        <f t="shared" si="7"/>
        <v>30</v>
      </c>
      <c r="Q56" s="349"/>
      <c r="R56" s="349">
        <v>1</v>
      </c>
      <c r="S56" s="349"/>
      <c r="T56" s="333">
        <f t="shared" si="8"/>
        <v>10</v>
      </c>
      <c r="U56" s="349"/>
      <c r="V56" s="349"/>
      <c r="W56" s="349"/>
      <c r="X56" s="333">
        <f t="shared" si="9"/>
        <v>0</v>
      </c>
      <c r="Y56" s="333">
        <f t="shared" si="1"/>
        <v>3.7</v>
      </c>
      <c r="Z56" s="341">
        <f t="shared" si="2"/>
        <v>10</v>
      </c>
      <c r="AA56" s="13"/>
    </row>
    <row r="57" spans="2:27" x14ac:dyDescent="0.25">
      <c r="B57" s="3"/>
      <c r="C57" s="362" t="s">
        <v>65</v>
      </c>
      <c r="D57" s="330" t="s">
        <v>108</v>
      </c>
      <c r="E57" s="300">
        <v>9</v>
      </c>
      <c r="F57" s="299">
        <v>10</v>
      </c>
      <c r="G57" s="331">
        <f t="shared" si="0"/>
        <v>10</v>
      </c>
      <c r="H57" s="359" t="s">
        <v>22</v>
      </c>
      <c r="I57" s="299">
        <v>1</v>
      </c>
      <c r="J57" s="299">
        <v>4</v>
      </c>
      <c r="K57" s="300">
        <v>1</v>
      </c>
      <c r="L57" s="301">
        <f>SUM(I57:K57)*100/G57</f>
        <v>60</v>
      </c>
      <c r="M57" s="302">
        <v>1</v>
      </c>
      <c r="N57" s="302">
        <v>2</v>
      </c>
      <c r="O57" s="303"/>
      <c r="P57" s="301">
        <f>SUM(M57:O57)*100/G57</f>
        <v>30</v>
      </c>
      <c r="Q57" s="302"/>
      <c r="R57" s="302"/>
      <c r="S57" s="303">
        <v>1</v>
      </c>
      <c r="T57" s="301">
        <f>SUM(Q57:S57)*100/G57</f>
        <v>10</v>
      </c>
      <c r="U57" s="302"/>
      <c r="V57" s="302"/>
      <c r="W57" s="303"/>
      <c r="X57" s="301">
        <f>SUM(U57:W57)*100/G56</f>
        <v>0</v>
      </c>
      <c r="Y57" s="334">
        <f t="shared" si="1"/>
        <v>3.5</v>
      </c>
      <c r="Z57" s="335">
        <f t="shared" si="2"/>
        <v>10</v>
      </c>
      <c r="AA57" s="13"/>
    </row>
    <row r="58" spans="2:27" x14ac:dyDescent="0.25">
      <c r="B58" s="3"/>
      <c r="C58" s="362" t="s">
        <v>65</v>
      </c>
      <c r="D58" s="330" t="s">
        <v>114</v>
      </c>
      <c r="E58" s="300">
        <v>10</v>
      </c>
      <c r="F58" s="299">
        <v>9</v>
      </c>
      <c r="G58" s="331">
        <f t="shared" si="0"/>
        <v>9</v>
      </c>
      <c r="H58" s="359" t="s">
        <v>22</v>
      </c>
      <c r="I58" s="299">
        <v>1</v>
      </c>
      <c r="J58" s="299">
        <v>3</v>
      </c>
      <c r="K58" s="300">
        <v>2</v>
      </c>
      <c r="L58" s="301">
        <f>SUM(I58:K58)*100/G58</f>
        <v>66.666666666666671</v>
      </c>
      <c r="M58" s="302">
        <v>1</v>
      </c>
      <c r="N58" s="302"/>
      <c r="O58" s="303">
        <v>1</v>
      </c>
      <c r="P58" s="301">
        <f>SUM(M58:O58)*100/G58</f>
        <v>22.222222222222221</v>
      </c>
      <c r="Q58" s="302">
        <v>1</v>
      </c>
      <c r="R58" s="302"/>
      <c r="S58" s="303"/>
      <c r="T58" s="301">
        <f>SUM(Q58:S58)*100/G58</f>
        <v>11.111111111111111</v>
      </c>
      <c r="U58" s="302"/>
      <c r="V58" s="302"/>
      <c r="W58" s="303"/>
      <c r="X58" s="301">
        <f>SUM(U58:W58)*100/G57</f>
        <v>0</v>
      </c>
      <c r="Y58" s="334">
        <f t="shared" si="1"/>
        <v>3.3333333333333335</v>
      </c>
      <c r="Z58" s="335">
        <f t="shared" si="2"/>
        <v>11.111111111111111</v>
      </c>
      <c r="AA58" s="13"/>
    </row>
    <row r="59" spans="2:27" x14ac:dyDescent="0.25">
      <c r="B59" s="3"/>
      <c r="C59" s="345"/>
      <c r="D59" s="343"/>
      <c r="E59" s="369"/>
      <c r="F59" s="369"/>
      <c r="G59" s="343"/>
      <c r="H59" s="362"/>
      <c r="I59" s="370"/>
      <c r="J59" s="370"/>
      <c r="K59" s="370"/>
      <c r="L59" s="307"/>
      <c r="M59" s="370"/>
      <c r="N59" s="370"/>
      <c r="O59" s="370"/>
      <c r="P59" s="307"/>
      <c r="Q59" s="370"/>
      <c r="R59" s="370"/>
      <c r="S59" s="370"/>
      <c r="T59" s="307"/>
      <c r="U59" s="370"/>
      <c r="V59" s="370"/>
      <c r="W59" s="370"/>
      <c r="X59" s="307"/>
      <c r="Y59" s="336">
        <f>Y58-Y57</f>
        <v>-0.16666666666666652</v>
      </c>
      <c r="Z59" s="336">
        <f>Z58-Z57</f>
        <v>1.1111111111111107</v>
      </c>
      <c r="AA59" s="13"/>
    </row>
    <row r="60" spans="2:27" x14ac:dyDescent="0.25">
      <c r="B60" s="3"/>
      <c r="C60" s="350" t="s">
        <v>64</v>
      </c>
      <c r="D60" s="351" t="s">
        <v>91</v>
      </c>
      <c r="E60" s="352">
        <v>7</v>
      </c>
      <c r="F60" s="352">
        <v>11</v>
      </c>
      <c r="G60" s="331">
        <f>I60+J60+K60+M60+N60+O60+Q60+R60+S60+U60+V60+W60</f>
        <v>11</v>
      </c>
      <c r="H60" s="353" t="s">
        <v>22</v>
      </c>
      <c r="I60" s="310"/>
      <c r="J60" s="310"/>
      <c r="K60" s="310"/>
      <c r="L60" s="311">
        <f t="shared" ref="L60" si="25">SUM(I60:K60)*100/G60</f>
        <v>0</v>
      </c>
      <c r="M60" s="310">
        <v>2</v>
      </c>
      <c r="N60" s="310">
        <v>3</v>
      </c>
      <c r="O60" s="310">
        <v>1</v>
      </c>
      <c r="P60" s="311">
        <f t="shared" ref="P60" si="26">SUM(M60:O60)*100/G60</f>
        <v>54.545454545454547</v>
      </c>
      <c r="Q60" s="310"/>
      <c r="R60" s="310">
        <v>3</v>
      </c>
      <c r="S60" s="310">
        <v>1</v>
      </c>
      <c r="T60" s="311">
        <f t="shared" ref="T60" si="27">SUM(Q60:S60)*100/G60</f>
        <v>36.363636363636367</v>
      </c>
      <c r="U60" s="310">
        <v>1</v>
      </c>
      <c r="V60" s="310"/>
      <c r="W60" s="310"/>
      <c r="X60" s="311">
        <f t="shared" ref="X60" si="28">SUM(U60:W60)*100/G60</f>
        <v>9.0909090909090917</v>
      </c>
      <c r="Y60" s="354">
        <f>((1*I60)+(2*J60)+(3*K60)+(4*M60)+(5*N60)+(6*O60)+(7*Q60)+(8*R60)+(9*S60)+(10*U60)+(11*V60)+(12*W60))/G60</f>
        <v>6.5454545454545459</v>
      </c>
      <c r="Z60" s="355">
        <f t="shared" si="2"/>
        <v>45.45454545454546</v>
      </c>
      <c r="AA60" s="13"/>
    </row>
    <row r="61" spans="2:27" x14ac:dyDescent="0.25">
      <c r="B61" s="3"/>
      <c r="C61" s="345" t="s">
        <v>64</v>
      </c>
      <c r="D61" s="343" t="s">
        <v>20</v>
      </c>
      <c r="E61" s="300">
        <v>8</v>
      </c>
      <c r="F61" s="300">
        <v>12</v>
      </c>
      <c r="G61" s="331">
        <f>I61+J61+K61+M61+N61+O61+Q61+R61+S61+U61+V61+W61</f>
        <v>12</v>
      </c>
      <c r="H61" s="345" t="s">
        <v>22</v>
      </c>
      <c r="I61" s="308"/>
      <c r="J61" s="308"/>
      <c r="K61" s="308"/>
      <c r="L61" s="301">
        <f t="shared" si="6"/>
        <v>0</v>
      </c>
      <c r="M61" s="308">
        <v>4</v>
      </c>
      <c r="N61" s="308">
        <v>2</v>
      </c>
      <c r="O61" s="308">
        <v>1</v>
      </c>
      <c r="P61" s="301">
        <f t="shared" si="7"/>
        <v>58.333333333333336</v>
      </c>
      <c r="Q61" s="308">
        <v>2</v>
      </c>
      <c r="R61" s="308">
        <v>1</v>
      </c>
      <c r="S61" s="308">
        <v>1</v>
      </c>
      <c r="T61" s="301">
        <f t="shared" si="8"/>
        <v>33.333333333333336</v>
      </c>
      <c r="U61" s="308">
        <v>1</v>
      </c>
      <c r="V61" s="308"/>
      <c r="W61" s="308"/>
      <c r="X61" s="301">
        <f t="shared" si="9"/>
        <v>8.3333333333333339</v>
      </c>
      <c r="Y61" s="301">
        <f>((1*I61)+(2*J61)+(3*K61)+(4*M61)+(5*N61)+(6*O61)+(7*Q61)+(8*R61)+(9*S61)+(10*U61)+(11*V61)+(12*W61))/G61</f>
        <v>6.083333333333333</v>
      </c>
      <c r="Z61" s="344">
        <f t="shared" si="2"/>
        <v>41.666666666666671</v>
      </c>
    </row>
    <row r="62" spans="2:27" x14ac:dyDescent="0.25">
      <c r="B62" s="3"/>
      <c r="C62" s="348" t="s">
        <v>64</v>
      </c>
      <c r="D62" s="338" t="s">
        <v>102</v>
      </c>
      <c r="E62" s="339">
        <v>9</v>
      </c>
      <c r="F62" s="339">
        <v>12</v>
      </c>
      <c r="G62" s="331">
        <f>I62+J62+K62+M62+N62+O62+Q62+R62+S62+U62+V62+W62</f>
        <v>12</v>
      </c>
      <c r="H62" s="348" t="s">
        <v>22</v>
      </c>
      <c r="I62" s="349"/>
      <c r="J62" s="349"/>
      <c r="K62" s="349">
        <v>1</v>
      </c>
      <c r="L62" s="333">
        <f t="shared" si="6"/>
        <v>8.3333333333333339</v>
      </c>
      <c r="M62" s="349">
        <v>2</v>
      </c>
      <c r="N62" s="349">
        <v>4</v>
      </c>
      <c r="O62" s="349"/>
      <c r="P62" s="333">
        <f t="shared" si="7"/>
        <v>50</v>
      </c>
      <c r="Q62" s="349"/>
      <c r="R62" s="349">
        <v>3</v>
      </c>
      <c r="S62" s="349">
        <v>1</v>
      </c>
      <c r="T62" s="333">
        <f t="shared" si="8"/>
        <v>33.333333333333336</v>
      </c>
      <c r="U62" s="349"/>
      <c r="V62" s="349">
        <v>1</v>
      </c>
      <c r="W62" s="349"/>
      <c r="X62" s="333">
        <f t="shared" si="9"/>
        <v>8.3333333333333339</v>
      </c>
      <c r="Y62" s="333">
        <f>((1*I62)+(2*J62)+(3*K62)+(4*M62)+(5*N62)+(6*O62)+(7*Q62)+(8*R62)+(9*S62)+(10*U62)+(11*V62)+(12*W62))/G62</f>
        <v>6.25</v>
      </c>
      <c r="Z62" s="341">
        <f t="shared" si="2"/>
        <v>41.666666666666671</v>
      </c>
    </row>
    <row r="63" spans="2:27" x14ac:dyDescent="0.25">
      <c r="B63" s="3"/>
      <c r="C63" s="348" t="s">
        <v>64</v>
      </c>
      <c r="D63" s="330" t="s">
        <v>108</v>
      </c>
      <c r="E63" s="300">
        <v>10</v>
      </c>
      <c r="F63" s="299">
        <v>11</v>
      </c>
      <c r="G63" s="331">
        <f t="shared" ref="G63:G64" si="29">I63+J63+K63+M63+N63+O63+Q63+R63+S63+U63+V63+W63</f>
        <v>11</v>
      </c>
      <c r="H63" s="359" t="s">
        <v>22</v>
      </c>
      <c r="I63" s="299"/>
      <c r="J63" s="299"/>
      <c r="K63" s="300"/>
      <c r="L63" s="301">
        <f>SUM(I63:K63)*100/G63</f>
        <v>0</v>
      </c>
      <c r="M63" s="302">
        <v>3</v>
      </c>
      <c r="N63" s="302">
        <v>2</v>
      </c>
      <c r="O63" s="303">
        <v>2</v>
      </c>
      <c r="P63" s="301">
        <f>SUM(M63:O63)*100/G63</f>
        <v>63.636363636363633</v>
      </c>
      <c r="Q63" s="302"/>
      <c r="R63" s="302">
        <v>3</v>
      </c>
      <c r="S63" s="303"/>
      <c r="T63" s="301">
        <f>SUM(Q63:S63)*100/G63</f>
        <v>27.272727272727273</v>
      </c>
      <c r="U63" s="302">
        <v>1</v>
      </c>
      <c r="V63" s="302"/>
      <c r="W63" s="303"/>
      <c r="X63" s="301">
        <f>SUM(U63:W63)*100/G62</f>
        <v>8.3333333333333339</v>
      </c>
      <c r="Y63" s="334">
        <f t="shared" ref="Y63:Y64" si="30">((1*I63)+(2*J63)+(3*K63)+(4*M63)+(5*N63)+(6*O63)+(7*Q63)+(8*R63)+(9*S63)+(10*U63)+(11*V63)+(12*W63))/G63</f>
        <v>6.1818181818181817</v>
      </c>
      <c r="Z63" s="335">
        <f t="shared" ref="Z63:Z64" si="31">T63+X63</f>
        <v>35.606060606060609</v>
      </c>
    </row>
    <row r="64" spans="2:27" x14ac:dyDescent="0.25">
      <c r="B64" s="3"/>
      <c r="C64" s="348" t="s">
        <v>64</v>
      </c>
      <c r="D64" s="330" t="s">
        <v>114</v>
      </c>
      <c r="E64" s="300">
        <v>11</v>
      </c>
      <c r="F64" s="299">
        <v>11</v>
      </c>
      <c r="G64" s="331">
        <f t="shared" si="29"/>
        <v>11</v>
      </c>
      <c r="H64" s="359" t="s">
        <v>22</v>
      </c>
      <c r="I64" s="299"/>
      <c r="J64" s="299"/>
      <c r="K64" s="300"/>
      <c r="L64" s="301">
        <f>SUM(I64:K64)*100/G64</f>
        <v>0</v>
      </c>
      <c r="M64" s="302">
        <v>2</v>
      </c>
      <c r="N64" s="302">
        <v>2</v>
      </c>
      <c r="O64" s="303">
        <v>2</v>
      </c>
      <c r="P64" s="301">
        <f>SUM(M64:O64)*100/G64</f>
        <v>54.545454545454547</v>
      </c>
      <c r="Q64" s="302">
        <v>1</v>
      </c>
      <c r="R64" s="302"/>
      <c r="S64" s="303">
        <v>2</v>
      </c>
      <c r="T64" s="301">
        <f>SUM(Q64:S64)*100/G64</f>
        <v>27.272727272727273</v>
      </c>
      <c r="U64" s="302">
        <v>1</v>
      </c>
      <c r="V64" s="302">
        <v>1</v>
      </c>
      <c r="W64" s="303"/>
      <c r="X64" s="301">
        <f>SUM(U64:W64)*100/G63</f>
        <v>18.181818181818183</v>
      </c>
      <c r="Y64" s="334">
        <f t="shared" si="30"/>
        <v>6.9090909090909092</v>
      </c>
      <c r="Z64" s="335">
        <f t="shared" si="31"/>
        <v>45.454545454545453</v>
      </c>
    </row>
    <row r="65" spans="2:26" x14ac:dyDescent="0.25">
      <c r="B65" s="3"/>
      <c r="C65" s="345"/>
      <c r="D65" s="343"/>
      <c r="E65" s="369"/>
      <c r="F65" s="369"/>
      <c r="G65" s="343"/>
      <c r="H65" s="362"/>
      <c r="I65" s="370"/>
      <c r="J65" s="370"/>
      <c r="K65" s="370"/>
      <c r="L65" s="307"/>
      <c r="M65" s="370"/>
      <c r="N65" s="370"/>
      <c r="O65" s="370"/>
      <c r="P65" s="307"/>
      <c r="Q65" s="370"/>
      <c r="R65" s="370"/>
      <c r="S65" s="370"/>
      <c r="T65" s="307"/>
      <c r="U65" s="370"/>
      <c r="V65" s="370"/>
      <c r="W65" s="370"/>
      <c r="X65" s="307"/>
      <c r="Y65" s="336">
        <f>Y64-Y63</f>
        <v>0.72727272727272751</v>
      </c>
      <c r="Z65" s="336">
        <f>Z64-Z63</f>
        <v>9.8484848484848442</v>
      </c>
    </row>
    <row r="66" spans="2:26" x14ac:dyDescent="0.25">
      <c r="B66" s="3"/>
      <c r="C66" s="350" t="s">
        <v>64</v>
      </c>
      <c r="D66" s="351" t="s">
        <v>91</v>
      </c>
      <c r="E66" s="352">
        <v>8</v>
      </c>
      <c r="F66" s="352">
        <v>11</v>
      </c>
      <c r="G66" s="331">
        <f t="shared" si="0"/>
        <v>11</v>
      </c>
      <c r="H66" s="353" t="s">
        <v>22</v>
      </c>
      <c r="I66" s="310"/>
      <c r="J66" s="310"/>
      <c r="K66" s="310">
        <v>1</v>
      </c>
      <c r="L66" s="311">
        <f t="shared" ref="L66" si="32">SUM(I66:K66)*100/G66</f>
        <v>9.0909090909090917</v>
      </c>
      <c r="M66" s="310">
        <v>2</v>
      </c>
      <c r="N66" s="310">
        <v>3</v>
      </c>
      <c r="O66" s="310">
        <v>2</v>
      </c>
      <c r="P66" s="311">
        <f t="shared" ref="P66" si="33">SUM(M66:O66)*100/G66</f>
        <v>63.636363636363633</v>
      </c>
      <c r="Q66" s="310"/>
      <c r="R66" s="310"/>
      <c r="S66" s="310">
        <v>2</v>
      </c>
      <c r="T66" s="311">
        <f t="shared" ref="T66" si="34">SUM(Q66:S66)*100/G66</f>
        <v>18.181818181818183</v>
      </c>
      <c r="U66" s="310">
        <v>1</v>
      </c>
      <c r="V66" s="310"/>
      <c r="W66" s="310"/>
      <c r="X66" s="311">
        <f t="shared" ref="X66" si="35">SUM(U66:W66)*100/G66</f>
        <v>9.0909090909090917</v>
      </c>
      <c r="Y66" s="354">
        <f>((1*I66)+(2*J66)+(3*K66)+(4*M66)+(5*N66)+(6*O66)+(7*Q66)+(8*R66)+(9*S66)+(10*U66)+(11*V66)+(12*W66))/G66</f>
        <v>6</v>
      </c>
      <c r="Z66" s="355">
        <f t="shared" ref="Z66" si="36">T66+X66</f>
        <v>27.272727272727273</v>
      </c>
    </row>
    <row r="67" spans="2:26" x14ac:dyDescent="0.25">
      <c r="B67" s="3"/>
      <c r="C67" s="345" t="s">
        <v>64</v>
      </c>
      <c r="D67" s="343" t="s">
        <v>20</v>
      </c>
      <c r="E67" s="300">
        <v>9</v>
      </c>
      <c r="F67" s="300">
        <v>11</v>
      </c>
      <c r="G67" s="331">
        <f t="shared" si="0"/>
        <v>11</v>
      </c>
      <c r="H67" s="345" t="s">
        <v>22</v>
      </c>
      <c r="I67" s="308"/>
      <c r="J67" s="308"/>
      <c r="K67" s="308">
        <v>1</v>
      </c>
      <c r="L67" s="301">
        <f t="shared" si="6"/>
        <v>9.0909090909090917</v>
      </c>
      <c r="M67" s="308">
        <v>2</v>
      </c>
      <c r="N67" s="308">
        <v>2</v>
      </c>
      <c r="O67" s="308">
        <v>1</v>
      </c>
      <c r="P67" s="301">
        <f t="shared" si="7"/>
        <v>45.454545454545453</v>
      </c>
      <c r="Q67" s="308">
        <v>2</v>
      </c>
      <c r="R67" s="308"/>
      <c r="S67" s="308"/>
      <c r="T67" s="301">
        <f t="shared" si="8"/>
        <v>18.181818181818183</v>
      </c>
      <c r="U67" s="308">
        <v>3</v>
      </c>
      <c r="V67" s="308"/>
      <c r="W67" s="308"/>
      <c r="X67" s="301">
        <f t="shared" si="9"/>
        <v>27.272727272727273</v>
      </c>
      <c r="Y67" s="301">
        <f t="shared" si="1"/>
        <v>6.4545454545454541</v>
      </c>
      <c r="Z67" s="344">
        <f t="shared" si="2"/>
        <v>45.454545454545453</v>
      </c>
    </row>
    <row r="68" spans="2:26" x14ac:dyDescent="0.25">
      <c r="B68" s="3"/>
      <c r="C68" s="348" t="s">
        <v>64</v>
      </c>
      <c r="D68" s="338" t="s">
        <v>102</v>
      </c>
      <c r="E68" s="339">
        <v>10</v>
      </c>
      <c r="F68" s="339">
        <v>10</v>
      </c>
      <c r="G68" s="331">
        <f t="shared" si="0"/>
        <v>10</v>
      </c>
      <c r="H68" s="348" t="s">
        <v>22</v>
      </c>
      <c r="I68" s="349"/>
      <c r="J68" s="349"/>
      <c r="K68" s="349">
        <v>1</v>
      </c>
      <c r="L68" s="333">
        <f t="shared" si="6"/>
        <v>10</v>
      </c>
      <c r="M68" s="349">
        <v>2</v>
      </c>
      <c r="N68" s="349"/>
      <c r="O68" s="349">
        <v>2</v>
      </c>
      <c r="P68" s="333">
        <f t="shared" si="7"/>
        <v>40</v>
      </c>
      <c r="Q68" s="349">
        <v>1</v>
      </c>
      <c r="R68" s="349">
        <v>1</v>
      </c>
      <c r="S68" s="349">
        <v>2</v>
      </c>
      <c r="T68" s="333">
        <f t="shared" si="8"/>
        <v>40</v>
      </c>
      <c r="U68" s="349"/>
      <c r="V68" s="349">
        <v>1</v>
      </c>
      <c r="W68" s="349"/>
      <c r="X68" s="333">
        <f t="shared" si="9"/>
        <v>10</v>
      </c>
      <c r="Y68" s="333">
        <f t="shared" si="1"/>
        <v>6.7</v>
      </c>
      <c r="Z68" s="341">
        <f t="shared" si="2"/>
        <v>50</v>
      </c>
    </row>
    <row r="69" spans="2:26" x14ac:dyDescent="0.25">
      <c r="B69" s="3"/>
      <c r="C69" s="348" t="s">
        <v>64</v>
      </c>
      <c r="D69" s="330" t="s">
        <v>108</v>
      </c>
      <c r="E69" s="300">
        <v>11</v>
      </c>
      <c r="F69" s="299">
        <v>10</v>
      </c>
      <c r="G69" s="331">
        <f t="shared" si="0"/>
        <v>10</v>
      </c>
      <c r="H69" s="359" t="s">
        <v>22</v>
      </c>
      <c r="I69" s="299"/>
      <c r="J69" s="299">
        <v>1</v>
      </c>
      <c r="K69" s="300"/>
      <c r="L69" s="301">
        <f>SUM(I69:K69)*100/G69</f>
        <v>10</v>
      </c>
      <c r="M69" s="302">
        <v>1</v>
      </c>
      <c r="N69" s="302">
        <v>2</v>
      </c>
      <c r="O69" s="303">
        <v>1</v>
      </c>
      <c r="P69" s="301">
        <f>SUM(M69:O69)*100/G69</f>
        <v>40</v>
      </c>
      <c r="Q69" s="302">
        <v>2</v>
      </c>
      <c r="R69" s="302">
        <v>1</v>
      </c>
      <c r="S69" s="303"/>
      <c r="T69" s="301">
        <f>SUM(Q69:S69)*100/G69</f>
        <v>30</v>
      </c>
      <c r="U69" s="302">
        <v>1</v>
      </c>
      <c r="V69" s="302">
        <v>1</v>
      </c>
      <c r="W69" s="303"/>
      <c r="X69" s="301">
        <f>SUM(U69:W69)*100/G68</f>
        <v>20</v>
      </c>
      <c r="Y69" s="334">
        <f t="shared" si="1"/>
        <v>6.5</v>
      </c>
      <c r="Z69" s="335">
        <f t="shared" si="2"/>
        <v>50</v>
      </c>
    </row>
    <row r="70" spans="2:26" x14ac:dyDescent="0.25">
      <c r="B70" s="3"/>
      <c r="C70" s="345"/>
      <c r="D70" s="343"/>
      <c r="E70" s="369"/>
      <c r="F70" s="369"/>
      <c r="G70" s="343"/>
      <c r="H70" s="362"/>
      <c r="I70" s="370"/>
      <c r="J70" s="370"/>
      <c r="K70" s="370"/>
      <c r="L70" s="307"/>
      <c r="M70" s="370"/>
      <c r="N70" s="370"/>
      <c r="O70" s="370"/>
      <c r="P70" s="307"/>
      <c r="Q70" s="370"/>
      <c r="R70" s="370"/>
      <c r="S70" s="370"/>
      <c r="T70" s="307"/>
      <c r="U70" s="370"/>
      <c r="V70" s="370"/>
      <c r="W70" s="370"/>
      <c r="X70" s="307"/>
      <c r="Y70" s="336">
        <f>Y69-Y68</f>
        <v>-0.20000000000000018</v>
      </c>
      <c r="Z70" s="336">
        <f>Z69-Z68</f>
        <v>0</v>
      </c>
    </row>
    <row r="71" spans="2:26" x14ac:dyDescent="0.25">
      <c r="B71" s="3"/>
      <c r="C71" s="347" t="s">
        <v>64</v>
      </c>
      <c r="D71" s="338" t="s">
        <v>102</v>
      </c>
      <c r="E71" s="339">
        <v>11</v>
      </c>
      <c r="F71" s="371">
        <v>7</v>
      </c>
      <c r="G71" s="331">
        <f t="shared" si="0"/>
        <v>7</v>
      </c>
      <c r="H71" s="347" t="s">
        <v>22</v>
      </c>
      <c r="I71" s="349"/>
      <c r="J71" s="349"/>
      <c r="K71" s="349">
        <v>5</v>
      </c>
      <c r="L71" s="333">
        <f t="shared" si="6"/>
        <v>71.428571428571431</v>
      </c>
      <c r="M71" s="349"/>
      <c r="N71" s="349"/>
      <c r="O71" s="349"/>
      <c r="P71" s="333">
        <f t="shared" si="7"/>
        <v>0</v>
      </c>
      <c r="Q71" s="349">
        <v>1</v>
      </c>
      <c r="R71" s="349">
        <v>1</v>
      </c>
      <c r="S71" s="349"/>
      <c r="T71" s="333">
        <f t="shared" si="8"/>
        <v>28.571428571428573</v>
      </c>
      <c r="U71" s="349"/>
      <c r="V71" s="349"/>
      <c r="W71" s="349"/>
      <c r="X71" s="333">
        <f t="shared" si="9"/>
        <v>0</v>
      </c>
      <c r="Y71" s="333">
        <f t="shared" si="1"/>
        <v>4.2857142857142856</v>
      </c>
      <c r="Z71" s="341">
        <f t="shared" si="2"/>
        <v>28.571428571428573</v>
      </c>
    </row>
    <row r="72" spans="2:26" x14ac:dyDescent="0.25">
      <c r="B72" s="3"/>
      <c r="C72" s="346"/>
      <c r="D72" s="343"/>
      <c r="E72" s="300"/>
      <c r="F72" s="372"/>
      <c r="G72" s="361"/>
      <c r="H72" s="346"/>
      <c r="I72" s="308"/>
      <c r="J72" s="308"/>
      <c r="K72" s="308"/>
      <c r="L72" s="301"/>
      <c r="M72" s="308"/>
      <c r="N72" s="308"/>
      <c r="O72" s="308"/>
      <c r="P72" s="301"/>
      <c r="Q72" s="308"/>
      <c r="R72" s="308"/>
      <c r="S72" s="308"/>
      <c r="T72" s="301"/>
      <c r="U72" s="308"/>
      <c r="V72" s="308"/>
      <c r="W72" s="308"/>
      <c r="X72" s="301"/>
      <c r="Y72" s="301"/>
      <c r="Z72" s="301"/>
    </row>
    <row r="73" spans="2:26" x14ac:dyDescent="0.25">
      <c r="B73" s="3"/>
      <c r="C73" s="346"/>
      <c r="D73" s="338" t="s">
        <v>102</v>
      </c>
      <c r="E73" s="300"/>
      <c r="F73" s="300"/>
      <c r="G73" s="361"/>
      <c r="H73" s="347" t="s">
        <v>22</v>
      </c>
      <c r="I73" s="308"/>
      <c r="J73" s="308"/>
      <c r="K73" s="308"/>
      <c r="L73" s="301"/>
      <c r="M73" s="308"/>
      <c r="N73" s="308"/>
      <c r="O73" s="308"/>
      <c r="P73" s="301"/>
      <c r="Q73" s="308"/>
      <c r="R73" s="308"/>
      <c r="S73" s="308"/>
      <c r="T73" s="301"/>
      <c r="U73" s="308"/>
      <c r="V73" s="308"/>
      <c r="W73" s="308"/>
      <c r="X73" s="301"/>
      <c r="Y73" s="333">
        <f>AVERAGE(Y71,Y68,Y62,Y56,Y51)</f>
        <v>5.2442857142857147</v>
      </c>
      <c r="Z73" s="333">
        <f>AVERAGE(Z71,Z68,Z62,Z56,Z51)</f>
        <v>33.19047619047619</v>
      </c>
    </row>
    <row r="74" spans="2:26" x14ac:dyDescent="0.25">
      <c r="B74" s="18"/>
      <c r="C74" s="362"/>
      <c r="D74" s="330" t="s">
        <v>108</v>
      </c>
      <c r="E74" s="303"/>
      <c r="F74" s="303"/>
      <c r="G74" s="343"/>
      <c r="H74" s="359" t="s">
        <v>22</v>
      </c>
      <c r="I74" s="308"/>
      <c r="J74" s="308"/>
      <c r="K74" s="308"/>
      <c r="L74" s="301"/>
      <c r="M74" s="308"/>
      <c r="N74" s="308"/>
      <c r="O74" s="308"/>
      <c r="P74" s="301"/>
      <c r="Q74" s="308"/>
      <c r="R74" s="308"/>
      <c r="S74" s="308"/>
      <c r="T74" s="301"/>
      <c r="U74" s="308"/>
      <c r="V74" s="308"/>
      <c r="W74" s="308"/>
      <c r="X74" s="301"/>
      <c r="Y74" s="334">
        <f>AVERAGE(Y69,Y63,Y57,Y52,Y48)</f>
        <v>5.2935064935064933</v>
      </c>
      <c r="Z74" s="334">
        <f>AVERAGE(Z69,Z63,Z57,Z52,Z48)</f>
        <v>30.549783549783552</v>
      </c>
    </row>
    <row r="75" spans="2:26" x14ac:dyDescent="0.25">
      <c r="B75" s="18"/>
      <c r="C75" s="362"/>
      <c r="D75" s="330" t="s">
        <v>114</v>
      </c>
      <c r="E75" s="303"/>
      <c r="F75" s="303"/>
      <c r="G75" s="343"/>
      <c r="H75" s="359" t="s">
        <v>22</v>
      </c>
      <c r="I75" s="308"/>
      <c r="J75" s="308"/>
      <c r="K75" s="308"/>
      <c r="L75" s="301"/>
      <c r="M75" s="308"/>
      <c r="N75" s="308"/>
      <c r="O75" s="308"/>
      <c r="P75" s="301"/>
      <c r="Q75" s="308"/>
      <c r="R75" s="308"/>
      <c r="S75" s="308"/>
      <c r="T75" s="301"/>
      <c r="U75" s="308"/>
      <c r="V75" s="308"/>
      <c r="W75" s="308"/>
      <c r="X75" s="301"/>
      <c r="Y75" s="334">
        <f>AVERAGE(Y64,Y58,Y53,Y49)</f>
        <v>4.9534632034632029</v>
      </c>
      <c r="Z75" s="334">
        <f>AVERAGE(Z64,Z58,Z53,Z49)</f>
        <v>24.498556998557</v>
      </c>
    </row>
    <row r="76" spans="2:26" x14ac:dyDescent="0.25">
      <c r="B76" s="18"/>
      <c r="C76" s="362"/>
      <c r="D76" s="363"/>
      <c r="E76" s="303"/>
      <c r="F76" s="303"/>
      <c r="G76" s="343"/>
      <c r="H76" s="362"/>
      <c r="I76" s="308"/>
      <c r="J76" s="308"/>
      <c r="K76" s="308"/>
      <c r="L76" s="301"/>
      <c r="M76" s="308"/>
      <c r="N76" s="308"/>
      <c r="O76" s="308"/>
      <c r="P76" s="301"/>
      <c r="Q76" s="308"/>
      <c r="R76" s="308"/>
      <c r="S76" s="308"/>
      <c r="T76" s="301"/>
      <c r="U76" s="308"/>
      <c r="V76" s="308"/>
      <c r="W76" s="308"/>
      <c r="X76" s="301"/>
      <c r="Y76" s="336">
        <f>Y75-Y74</f>
        <v>-0.34004329004329037</v>
      </c>
      <c r="Z76" s="336">
        <f>Z75-Z74</f>
        <v>-6.0512265512265522</v>
      </c>
    </row>
    <row r="77" spans="2:26" x14ac:dyDescent="0.25">
      <c r="B77" s="18"/>
      <c r="C77" s="362" t="s">
        <v>64</v>
      </c>
      <c r="D77" s="330" t="s">
        <v>108</v>
      </c>
      <c r="E77" s="300">
        <v>7</v>
      </c>
      <c r="F77" s="299">
        <v>14</v>
      </c>
      <c r="G77" s="331">
        <f t="shared" ref="G77:G78" si="37">I77+J77+K77+M77+N77+O77+Q77+R77+S77+U77+V77+W77</f>
        <v>14</v>
      </c>
      <c r="H77" s="359" t="s">
        <v>23</v>
      </c>
      <c r="I77" s="299"/>
      <c r="J77" s="299">
        <v>1</v>
      </c>
      <c r="K77" s="300">
        <v>1</v>
      </c>
      <c r="L77" s="301">
        <v>3</v>
      </c>
      <c r="M77" s="302">
        <v>3</v>
      </c>
      <c r="N77" s="302">
        <v>1</v>
      </c>
      <c r="O77" s="303">
        <v>4</v>
      </c>
      <c r="P77" s="301">
        <f>SUM(M77:O77)*100/G77</f>
        <v>57.142857142857146</v>
      </c>
      <c r="Q77" s="302"/>
      <c r="R77" s="302">
        <v>4</v>
      </c>
      <c r="S77" s="303"/>
      <c r="T77" s="301">
        <f>SUM(Q77:S77)*100/G77</f>
        <v>28.571428571428573</v>
      </c>
      <c r="U77" s="302"/>
      <c r="V77" s="302"/>
      <c r="W77" s="303"/>
      <c r="X77" s="301">
        <f>SUM(U77:W77)*100/G77</f>
        <v>0</v>
      </c>
      <c r="Y77" s="334">
        <f t="shared" ref="Y77:Y78" si="38">((1*I77)+(2*J77)+(3*K77)+(4*M77)+(5*N77)+(6*O77)+(7*Q77)+(8*R77)+(9*S77)+(10*U77)+(11*V77)+(12*W77))/G77</f>
        <v>5.5714285714285712</v>
      </c>
      <c r="Z77" s="335">
        <f t="shared" ref="Z77:Z78" si="39">T77+X77</f>
        <v>28.571428571428573</v>
      </c>
    </row>
    <row r="78" spans="2:26" x14ac:dyDescent="0.25">
      <c r="B78" s="18"/>
      <c r="C78" s="362" t="s">
        <v>64</v>
      </c>
      <c r="D78" s="330" t="s">
        <v>114</v>
      </c>
      <c r="E78" s="300">
        <v>8</v>
      </c>
      <c r="F78" s="299">
        <v>15</v>
      </c>
      <c r="G78" s="331">
        <f t="shared" si="37"/>
        <v>15</v>
      </c>
      <c r="H78" s="359" t="s">
        <v>23</v>
      </c>
      <c r="I78" s="299"/>
      <c r="J78" s="299">
        <v>1</v>
      </c>
      <c r="K78" s="300">
        <v>3</v>
      </c>
      <c r="L78" s="301">
        <v>3</v>
      </c>
      <c r="M78" s="302">
        <v>4</v>
      </c>
      <c r="N78" s="302">
        <v>1</v>
      </c>
      <c r="O78" s="303">
        <v>3</v>
      </c>
      <c r="P78" s="301">
        <f>SUM(M78:O78)*100/G78</f>
        <v>53.333333333333336</v>
      </c>
      <c r="Q78" s="302">
        <v>1</v>
      </c>
      <c r="R78" s="302">
        <v>1</v>
      </c>
      <c r="S78" s="303">
        <v>1</v>
      </c>
      <c r="T78" s="301">
        <f>SUM(Q78:S78)*100/G78</f>
        <v>20</v>
      </c>
      <c r="U78" s="302"/>
      <c r="V78" s="302"/>
      <c r="W78" s="303"/>
      <c r="X78" s="301">
        <f>SUM(U78:W78)*100/G78</f>
        <v>0</v>
      </c>
      <c r="Y78" s="334">
        <f t="shared" si="38"/>
        <v>4.9333333333333336</v>
      </c>
      <c r="Z78" s="335">
        <f t="shared" si="39"/>
        <v>20</v>
      </c>
    </row>
    <row r="79" spans="2:26" x14ac:dyDescent="0.25">
      <c r="B79" s="18"/>
      <c r="C79" s="362"/>
      <c r="D79" s="330"/>
      <c r="E79" s="300"/>
      <c r="F79" s="299"/>
      <c r="G79" s="331"/>
      <c r="H79" s="359"/>
      <c r="I79" s="299"/>
      <c r="J79" s="299"/>
      <c r="K79" s="300"/>
      <c r="L79" s="301"/>
      <c r="M79" s="302"/>
      <c r="N79" s="302"/>
      <c r="O79" s="303"/>
      <c r="P79" s="301"/>
      <c r="Q79" s="302"/>
      <c r="R79" s="302"/>
      <c r="S79" s="303"/>
      <c r="T79" s="301"/>
      <c r="U79" s="302"/>
      <c r="V79" s="302"/>
      <c r="W79" s="303"/>
      <c r="X79" s="301"/>
      <c r="Y79" s="336">
        <f>Y78-Y77</f>
        <v>-0.6380952380952376</v>
      </c>
      <c r="Z79" s="336">
        <f>Z78-Z77</f>
        <v>-8.571428571428573</v>
      </c>
    </row>
    <row r="80" spans="2:26" x14ac:dyDescent="0.25">
      <c r="B80" s="18"/>
      <c r="C80" s="364" t="s">
        <v>65</v>
      </c>
      <c r="D80" s="338" t="s">
        <v>102</v>
      </c>
      <c r="E80" s="365">
        <v>7</v>
      </c>
      <c r="F80" s="365">
        <v>14</v>
      </c>
      <c r="G80" s="331">
        <f t="shared" ref="G80:G82" si="40">I80+J80+K80+M80+N80+O80+Q80+R80+S80+U80+V80+W80</f>
        <v>14</v>
      </c>
      <c r="H80" s="348" t="s">
        <v>23</v>
      </c>
      <c r="I80" s="366"/>
      <c r="J80" s="366"/>
      <c r="K80" s="366">
        <v>2</v>
      </c>
      <c r="L80" s="367">
        <f>SUM(I80:K80)*100/G80</f>
        <v>14.285714285714286</v>
      </c>
      <c r="M80" s="366">
        <v>3</v>
      </c>
      <c r="N80" s="366">
        <v>3</v>
      </c>
      <c r="O80" s="366"/>
      <c r="P80" s="367">
        <f>SUM(M80:O80)*100/G80</f>
        <v>42.857142857142854</v>
      </c>
      <c r="Q80" s="366">
        <v>2</v>
      </c>
      <c r="R80" s="366">
        <v>3</v>
      </c>
      <c r="S80" s="366">
        <v>1</v>
      </c>
      <c r="T80" s="367">
        <f>SUM(Q80:S80)*100/G80</f>
        <v>42.857142857142854</v>
      </c>
      <c r="U80" s="366"/>
      <c r="V80" s="366"/>
      <c r="W80" s="366"/>
      <c r="X80" s="367">
        <f>SUM(U80:W80)*100/G80</f>
        <v>0</v>
      </c>
      <c r="Y80" s="333">
        <f>((1*I80)+(2*J80)+(3*K80)+(4*M80)+(5*N80)+(6*O80)+(7*Q80)+(8*R80)+(9*S80)+(10*U80)+(11*V80)+(12*W80))/G80</f>
        <v>5.7142857142857144</v>
      </c>
      <c r="Z80" s="341">
        <f t="shared" ref="Z80:Z82" si="41">T80+X80</f>
        <v>42.857142857142854</v>
      </c>
    </row>
    <row r="81" spans="2:26" x14ac:dyDescent="0.25">
      <c r="B81" s="18"/>
      <c r="C81" s="364" t="s">
        <v>65</v>
      </c>
      <c r="D81" s="330" t="s">
        <v>108</v>
      </c>
      <c r="E81" s="369">
        <v>8</v>
      </c>
      <c r="F81" s="369">
        <v>14</v>
      </c>
      <c r="G81" s="331">
        <f t="shared" si="40"/>
        <v>14</v>
      </c>
      <c r="H81" s="359" t="s">
        <v>23</v>
      </c>
      <c r="I81" s="299"/>
      <c r="J81" s="299"/>
      <c r="K81" s="300">
        <v>5</v>
      </c>
      <c r="L81" s="301">
        <f>SUM(I81:K81)*100/G81</f>
        <v>35.714285714285715</v>
      </c>
      <c r="M81" s="302">
        <v>1</v>
      </c>
      <c r="N81" s="302">
        <v>2</v>
      </c>
      <c r="O81" s="303">
        <v>2</v>
      </c>
      <c r="P81" s="301">
        <f>SUM(M81:O81)*100/G81</f>
        <v>35.714285714285715</v>
      </c>
      <c r="Q81" s="302">
        <v>1</v>
      </c>
      <c r="R81" s="302">
        <v>1</v>
      </c>
      <c r="S81" s="303">
        <v>2</v>
      </c>
      <c r="T81" s="301">
        <f>SUM(Q81:S81)*100/G81</f>
        <v>28.571428571428573</v>
      </c>
      <c r="U81" s="302"/>
      <c r="V81" s="302"/>
      <c r="W81" s="303"/>
      <c r="X81" s="301">
        <f>SUM(U81:W81)*100/G80</f>
        <v>0</v>
      </c>
      <c r="Y81" s="334">
        <f t="shared" ref="Y81:Y82" si="42">((1*I81)+(2*J81)+(3*K81)+(4*M81)+(5*N81)+(6*O81)+(7*Q81)+(8*R81)+(9*S81)+(10*U81)+(11*V81)+(12*W81))/G81</f>
        <v>5.2857142857142856</v>
      </c>
      <c r="Z81" s="335">
        <f t="shared" si="41"/>
        <v>28.571428571428573</v>
      </c>
    </row>
    <row r="82" spans="2:26" x14ac:dyDescent="0.25">
      <c r="B82" s="18"/>
      <c r="C82" s="364" t="s">
        <v>65</v>
      </c>
      <c r="D82" s="330" t="s">
        <v>114</v>
      </c>
      <c r="E82" s="369">
        <v>9</v>
      </c>
      <c r="F82" s="369">
        <v>14</v>
      </c>
      <c r="G82" s="331">
        <f t="shared" si="40"/>
        <v>14</v>
      </c>
      <c r="H82" s="359" t="s">
        <v>23</v>
      </c>
      <c r="I82" s="299"/>
      <c r="J82" s="299">
        <v>4</v>
      </c>
      <c r="K82" s="300">
        <v>3</v>
      </c>
      <c r="L82" s="301">
        <f>SUM(I82:K82)*100/G82</f>
        <v>50</v>
      </c>
      <c r="M82" s="302">
        <v>1</v>
      </c>
      <c r="N82" s="302">
        <v>2</v>
      </c>
      <c r="O82" s="303">
        <v>1</v>
      </c>
      <c r="P82" s="301">
        <f>SUM(M82:O82)*100/G82</f>
        <v>28.571428571428573</v>
      </c>
      <c r="Q82" s="302"/>
      <c r="R82" s="302">
        <v>1</v>
      </c>
      <c r="S82" s="303">
        <v>1</v>
      </c>
      <c r="T82" s="301">
        <f>SUM(Q82:S82)*100/G82</f>
        <v>14.285714285714286</v>
      </c>
      <c r="U82" s="302">
        <v>1</v>
      </c>
      <c r="V82" s="302"/>
      <c r="W82" s="303"/>
      <c r="X82" s="301">
        <f>SUM(U82:W82)*100/G81</f>
        <v>7.1428571428571432</v>
      </c>
      <c r="Y82" s="334">
        <f t="shared" si="42"/>
        <v>4.5714285714285712</v>
      </c>
      <c r="Z82" s="335">
        <f t="shared" si="41"/>
        <v>21.428571428571431</v>
      </c>
    </row>
    <row r="83" spans="2:26" x14ac:dyDescent="0.25">
      <c r="B83" s="18"/>
      <c r="C83" s="368"/>
      <c r="D83" s="343"/>
      <c r="E83" s="369"/>
      <c r="F83" s="369"/>
      <c r="G83" s="343"/>
      <c r="H83" s="362"/>
      <c r="I83" s="370"/>
      <c r="J83" s="370"/>
      <c r="K83" s="370"/>
      <c r="L83" s="307"/>
      <c r="M83" s="370"/>
      <c r="N83" s="370"/>
      <c r="O83" s="370"/>
      <c r="P83" s="307"/>
      <c r="Q83" s="370"/>
      <c r="R83" s="370"/>
      <c r="S83" s="370"/>
      <c r="T83" s="307"/>
      <c r="U83" s="370"/>
      <c r="V83" s="370"/>
      <c r="W83" s="370"/>
      <c r="X83" s="307"/>
      <c r="Y83" s="336">
        <f>Y82-Y81</f>
        <v>-0.71428571428571441</v>
      </c>
      <c r="Z83" s="336">
        <f>Z82-Z81</f>
        <v>-7.1428571428571423</v>
      </c>
    </row>
    <row r="84" spans="2:26" x14ac:dyDescent="0.25">
      <c r="B84" s="3"/>
      <c r="C84" s="345" t="s">
        <v>65</v>
      </c>
      <c r="D84" s="343" t="s">
        <v>20</v>
      </c>
      <c r="E84" s="300">
        <v>7</v>
      </c>
      <c r="F84" s="300">
        <v>11</v>
      </c>
      <c r="G84" s="331">
        <f t="shared" si="0"/>
        <v>11</v>
      </c>
      <c r="H84" s="345" t="s">
        <v>23</v>
      </c>
      <c r="I84" s="308">
        <v>2</v>
      </c>
      <c r="J84" s="308">
        <v>3</v>
      </c>
      <c r="K84" s="308"/>
      <c r="L84" s="301">
        <f t="shared" si="6"/>
        <v>45.454545454545453</v>
      </c>
      <c r="M84" s="308">
        <v>3</v>
      </c>
      <c r="N84" s="308">
        <v>1</v>
      </c>
      <c r="O84" s="308"/>
      <c r="P84" s="301">
        <f t="shared" si="7"/>
        <v>36.363636363636367</v>
      </c>
      <c r="Q84" s="308"/>
      <c r="R84" s="308">
        <v>1</v>
      </c>
      <c r="S84" s="308"/>
      <c r="T84" s="301">
        <f t="shared" si="8"/>
        <v>9.0909090909090917</v>
      </c>
      <c r="U84" s="308">
        <v>1</v>
      </c>
      <c r="V84" s="308"/>
      <c r="W84" s="308"/>
      <c r="X84" s="301">
        <f t="shared" si="9"/>
        <v>9.0909090909090917</v>
      </c>
      <c r="Y84" s="301">
        <f t="shared" si="1"/>
        <v>3.9090909090909092</v>
      </c>
      <c r="Z84" s="344">
        <f t="shared" si="2"/>
        <v>18.181818181818183</v>
      </c>
    </row>
    <row r="85" spans="2:26" ht="13.5" customHeight="1" x14ac:dyDescent="0.25">
      <c r="B85" s="3"/>
      <c r="C85" s="348" t="s">
        <v>65</v>
      </c>
      <c r="D85" s="338" t="s">
        <v>102</v>
      </c>
      <c r="E85" s="339">
        <v>8</v>
      </c>
      <c r="F85" s="339">
        <v>10</v>
      </c>
      <c r="G85" s="331">
        <f t="shared" si="0"/>
        <v>10</v>
      </c>
      <c r="H85" s="348" t="s">
        <v>23</v>
      </c>
      <c r="I85" s="349"/>
      <c r="J85" s="349">
        <v>2</v>
      </c>
      <c r="K85" s="349">
        <v>4</v>
      </c>
      <c r="L85" s="333">
        <f t="shared" si="6"/>
        <v>60</v>
      </c>
      <c r="M85" s="349">
        <v>1</v>
      </c>
      <c r="N85" s="349">
        <v>1</v>
      </c>
      <c r="O85" s="349">
        <v>1</v>
      </c>
      <c r="P85" s="333">
        <f t="shared" si="7"/>
        <v>30</v>
      </c>
      <c r="Q85" s="349"/>
      <c r="R85" s="349">
        <v>1</v>
      </c>
      <c r="S85" s="349"/>
      <c r="T85" s="333">
        <f t="shared" si="8"/>
        <v>10</v>
      </c>
      <c r="U85" s="349"/>
      <c r="V85" s="349"/>
      <c r="W85" s="349"/>
      <c r="X85" s="333">
        <f t="shared" si="9"/>
        <v>0</v>
      </c>
      <c r="Y85" s="333">
        <f t="shared" si="1"/>
        <v>3.9</v>
      </c>
      <c r="Z85" s="341">
        <f t="shared" si="2"/>
        <v>10</v>
      </c>
    </row>
    <row r="86" spans="2:26" x14ac:dyDescent="0.25">
      <c r="B86" s="3"/>
      <c r="C86" s="348" t="s">
        <v>65</v>
      </c>
      <c r="D86" s="330" t="s">
        <v>108</v>
      </c>
      <c r="E86" s="369">
        <v>9</v>
      </c>
      <c r="F86" s="369">
        <v>10</v>
      </c>
      <c r="G86" s="331">
        <f t="shared" si="0"/>
        <v>10</v>
      </c>
      <c r="H86" s="359" t="s">
        <v>23</v>
      </c>
      <c r="I86" s="299"/>
      <c r="J86" s="299">
        <v>5</v>
      </c>
      <c r="K86" s="300">
        <v>1</v>
      </c>
      <c r="L86" s="301">
        <f>SUM(I86:K86)*100/G86</f>
        <v>60</v>
      </c>
      <c r="M86" s="302">
        <v>2</v>
      </c>
      <c r="N86" s="302">
        <v>1</v>
      </c>
      <c r="O86" s="303"/>
      <c r="P86" s="301">
        <f>SUM(M86:O86)*100/G86</f>
        <v>30</v>
      </c>
      <c r="Q86" s="302"/>
      <c r="R86" s="302"/>
      <c r="S86" s="303">
        <v>1</v>
      </c>
      <c r="T86" s="301">
        <f>SUM(Q86:S86)*100/G86</f>
        <v>10</v>
      </c>
      <c r="U86" s="302"/>
      <c r="V86" s="302"/>
      <c r="W86" s="303"/>
      <c r="X86" s="301">
        <f>SUM(U86:W86)*100/G85</f>
        <v>0</v>
      </c>
      <c r="Y86" s="334">
        <f t="shared" si="1"/>
        <v>3.5</v>
      </c>
      <c r="Z86" s="335">
        <f t="shared" si="2"/>
        <v>10</v>
      </c>
    </row>
    <row r="87" spans="2:26" x14ac:dyDescent="0.25">
      <c r="B87" s="3"/>
      <c r="C87" s="348" t="s">
        <v>65</v>
      </c>
      <c r="D87" s="330" t="s">
        <v>114</v>
      </c>
      <c r="E87" s="369">
        <v>10</v>
      </c>
      <c r="F87" s="369">
        <v>9</v>
      </c>
      <c r="G87" s="331">
        <f t="shared" si="0"/>
        <v>9</v>
      </c>
      <c r="H87" s="359" t="s">
        <v>23</v>
      </c>
      <c r="I87" s="299">
        <v>1</v>
      </c>
      <c r="J87" s="299">
        <v>4</v>
      </c>
      <c r="K87" s="300">
        <v>1</v>
      </c>
      <c r="L87" s="301">
        <f>SUM(I87:K87)*100/G87</f>
        <v>66.666666666666671</v>
      </c>
      <c r="M87" s="302">
        <v>2</v>
      </c>
      <c r="N87" s="302"/>
      <c r="O87" s="303"/>
      <c r="P87" s="301">
        <f>SUM(M87:O87)*100/G87</f>
        <v>22.222222222222221</v>
      </c>
      <c r="Q87" s="302">
        <v>1</v>
      </c>
      <c r="R87" s="302"/>
      <c r="S87" s="303"/>
      <c r="T87" s="301">
        <f>SUM(Q87:S87)*100/G87</f>
        <v>11.111111111111111</v>
      </c>
      <c r="U87" s="302"/>
      <c r="V87" s="302"/>
      <c r="W87" s="303"/>
      <c r="X87" s="301">
        <f>SUM(U87:W87)*100/G86</f>
        <v>0</v>
      </c>
      <c r="Y87" s="334">
        <f t="shared" si="1"/>
        <v>3</v>
      </c>
      <c r="Z87" s="335">
        <f t="shared" si="2"/>
        <v>11.111111111111111</v>
      </c>
    </row>
    <row r="88" spans="2:26" x14ac:dyDescent="0.25">
      <c r="B88" s="3"/>
      <c r="C88" s="345"/>
      <c r="D88" s="343"/>
      <c r="E88" s="369"/>
      <c r="F88" s="369"/>
      <c r="G88" s="343"/>
      <c r="H88" s="362"/>
      <c r="I88" s="370"/>
      <c r="J88" s="370"/>
      <c r="K88" s="370"/>
      <c r="L88" s="307"/>
      <c r="M88" s="370"/>
      <c r="N88" s="370"/>
      <c r="O88" s="370"/>
      <c r="P88" s="307"/>
      <c r="Q88" s="370"/>
      <c r="R88" s="370"/>
      <c r="S88" s="370"/>
      <c r="T88" s="307"/>
      <c r="U88" s="370"/>
      <c r="V88" s="370"/>
      <c r="W88" s="370"/>
      <c r="X88" s="307"/>
      <c r="Y88" s="336">
        <f>Y87-Y86</f>
        <v>-0.5</v>
      </c>
      <c r="Z88" s="336">
        <f>Z87-Z86</f>
        <v>1.1111111111111107</v>
      </c>
    </row>
    <row r="89" spans="2:26" ht="17.25" customHeight="1" x14ac:dyDescent="0.25">
      <c r="B89" s="3"/>
      <c r="C89" s="350" t="s">
        <v>64</v>
      </c>
      <c r="D89" s="351" t="s">
        <v>91</v>
      </c>
      <c r="E89" s="352">
        <v>7</v>
      </c>
      <c r="F89" s="352">
        <v>11</v>
      </c>
      <c r="G89" s="331">
        <f t="shared" si="0"/>
        <v>11</v>
      </c>
      <c r="H89" s="350" t="s">
        <v>23</v>
      </c>
      <c r="I89" s="313"/>
      <c r="J89" s="313"/>
      <c r="K89" s="313"/>
      <c r="L89" s="312">
        <f t="shared" ref="L89" si="43">SUM(I89:K89)*100/G89</f>
        <v>0</v>
      </c>
      <c r="M89" s="313"/>
      <c r="N89" s="313">
        <v>3</v>
      </c>
      <c r="O89" s="313">
        <v>3</v>
      </c>
      <c r="P89" s="312">
        <f t="shared" ref="P89" si="44">SUM(M89:O89)*100/G89</f>
        <v>54.545454545454547</v>
      </c>
      <c r="Q89" s="313">
        <v>1</v>
      </c>
      <c r="R89" s="313">
        <v>2</v>
      </c>
      <c r="S89" s="313">
        <v>1</v>
      </c>
      <c r="T89" s="312">
        <f t="shared" ref="T89" si="45">SUM(Q89:S89)*100/G89</f>
        <v>36.363636363636367</v>
      </c>
      <c r="U89" s="313">
        <v>1</v>
      </c>
      <c r="V89" s="313"/>
      <c r="W89" s="313"/>
      <c r="X89" s="312">
        <f t="shared" ref="X89" si="46">SUM(U89:W89)*100/G89</f>
        <v>9.0909090909090917</v>
      </c>
      <c r="Y89" s="354">
        <f>((1*I89)+(2*J89)+(3*K89)+(4*M89)+(5*N89)+(6*O89)+(7*Q89)+(8*R89)+(9*S89)+(10*U89)+(11*V89)+(12*W89))/G89</f>
        <v>6.8181818181818183</v>
      </c>
      <c r="Z89" s="355">
        <f t="shared" ref="Z89" si="47">T89+X89</f>
        <v>45.45454545454546</v>
      </c>
    </row>
    <row r="90" spans="2:26" x14ac:dyDescent="0.25">
      <c r="B90" s="3"/>
      <c r="C90" s="345" t="s">
        <v>64</v>
      </c>
      <c r="D90" s="343" t="s">
        <v>20</v>
      </c>
      <c r="E90" s="300">
        <v>8</v>
      </c>
      <c r="F90" s="300">
        <v>12</v>
      </c>
      <c r="G90" s="331">
        <f t="shared" si="0"/>
        <v>12</v>
      </c>
      <c r="H90" s="345" t="s">
        <v>23</v>
      </c>
      <c r="I90" s="308"/>
      <c r="J90" s="308"/>
      <c r="K90" s="308"/>
      <c r="L90" s="301">
        <f t="shared" si="6"/>
        <v>0</v>
      </c>
      <c r="M90" s="308"/>
      <c r="N90" s="308">
        <v>5</v>
      </c>
      <c r="O90" s="308">
        <v>2</v>
      </c>
      <c r="P90" s="301">
        <f t="shared" si="7"/>
        <v>58.333333333333336</v>
      </c>
      <c r="Q90" s="308"/>
      <c r="R90" s="308">
        <v>3</v>
      </c>
      <c r="S90" s="308">
        <v>1</v>
      </c>
      <c r="T90" s="301">
        <f t="shared" si="8"/>
        <v>33.333333333333336</v>
      </c>
      <c r="U90" s="308">
        <v>1</v>
      </c>
      <c r="V90" s="308"/>
      <c r="W90" s="308"/>
      <c r="X90" s="301">
        <f t="shared" si="9"/>
        <v>8.3333333333333339</v>
      </c>
      <c r="Y90" s="301">
        <f t="shared" si="1"/>
        <v>6.666666666666667</v>
      </c>
      <c r="Z90" s="344">
        <f t="shared" si="2"/>
        <v>41.666666666666671</v>
      </c>
    </row>
    <row r="91" spans="2:26" x14ac:dyDescent="0.25">
      <c r="B91" s="3"/>
      <c r="C91" s="348" t="s">
        <v>64</v>
      </c>
      <c r="D91" s="338" t="s">
        <v>102</v>
      </c>
      <c r="E91" s="339">
        <v>9</v>
      </c>
      <c r="F91" s="339">
        <v>12</v>
      </c>
      <c r="G91" s="331">
        <f t="shared" si="0"/>
        <v>12</v>
      </c>
      <c r="H91" s="348" t="s">
        <v>23</v>
      </c>
      <c r="I91" s="349"/>
      <c r="J91" s="349">
        <v>1</v>
      </c>
      <c r="K91" s="349"/>
      <c r="L91" s="333">
        <f t="shared" si="6"/>
        <v>8.3333333333333339</v>
      </c>
      <c r="M91" s="349">
        <v>3</v>
      </c>
      <c r="N91" s="349">
        <v>3</v>
      </c>
      <c r="O91" s="349"/>
      <c r="P91" s="333">
        <f t="shared" si="7"/>
        <v>50</v>
      </c>
      <c r="Q91" s="349">
        <v>1</v>
      </c>
      <c r="R91" s="349">
        <v>2</v>
      </c>
      <c r="S91" s="349">
        <v>1</v>
      </c>
      <c r="T91" s="333">
        <f t="shared" si="8"/>
        <v>33.333333333333336</v>
      </c>
      <c r="U91" s="349">
        <v>1</v>
      </c>
      <c r="V91" s="349"/>
      <c r="W91" s="349"/>
      <c r="X91" s="333">
        <f t="shared" si="9"/>
        <v>8.3333333333333339</v>
      </c>
      <c r="Y91" s="333">
        <f t="shared" si="1"/>
        <v>5.916666666666667</v>
      </c>
      <c r="Z91" s="341">
        <f t="shared" si="2"/>
        <v>41.666666666666671</v>
      </c>
    </row>
    <row r="92" spans="2:26" x14ac:dyDescent="0.25">
      <c r="B92" s="3"/>
      <c r="C92" s="348" t="s">
        <v>64</v>
      </c>
      <c r="D92" s="330" t="s">
        <v>108</v>
      </c>
      <c r="E92" s="369">
        <v>10</v>
      </c>
      <c r="F92" s="369">
        <v>11</v>
      </c>
      <c r="G92" s="331">
        <f t="shared" ref="G92:G93" si="48">I92+J92+K92+M92+N92+O92+Q92+R92+S92+U92+V92+W92</f>
        <v>11</v>
      </c>
      <c r="H92" s="359" t="s">
        <v>23</v>
      </c>
      <c r="I92" s="299"/>
      <c r="J92" s="299"/>
      <c r="K92" s="300"/>
      <c r="L92" s="301">
        <f>SUM(I92:K92)*100/G92</f>
        <v>0</v>
      </c>
      <c r="M92" s="302">
        <v>1</v>
      </c>
      <c r="N92" s="302">
        <v>3</v>
      </c>
      <c r="O92" s="303">
        <v>3</v>
      </c>
      <c r="P92" s="301">
        <f>SUM(M92:O92)*100/G92</f>
        <v>63.636363636363633</v>
      </c>
      <c r="Q92" s="302">
        <v>3</v>
      </c>
      <c r="R92" s="302"/>
      <c r="S92" s="303">
        <v>1</v>
      </c>
      <c r="T92" s="301">
        <f>SUM(Q92:S92)*100/G92</f>
        <v>36.363636363636367</v>
      </c>
      <c r="U92" s="302"/>
      <c r="V92" s="302"/>
      <c r="W92" s="303"/>
      <c r="X92" s="301">
        <f>SUM(U92:W92)*100/G91</f>
        <v>0</v>
      </c>
      <c r="Y92" s="334">
        <f t="shared" ref="Y92:Y93" si="49">((1*I92)+(2*J92)+(3*K92)+(4*M92)+(5*N92)+(6*O92)+(7*Q92)+(8*R92)+(9*S92)+(10*U92)+(11*V92)+(12*W92))/G92</f>
        <v>6.0909090909090908</v>
      </c>
      <c r="Z92" s="335">
        <f t="shared" ref="Z92:Z93" si="50">T92+X92</f>
        <v>36.363636363636367</v>
      </c>
    </row>
    <row r="93" spans="2:26" x14ac:dyDescent="0.25">
      <c r="B93" s="3"/>
      <c r="C93" s="348" t="s">
        <v>64</v>
      </c>
      <c r="D93" s="330" t="s">
        <v>114</v>
      </c>
      <c r="E93" s="369">
        <v>11</v>
      </c>
      <c r="F93" s="369">
        <v>11</v>
      </c>
      <c r="G93" s="331">
        <f t="shared" si="48"/>
        <v>11</v>
      </c>
      <c r="H93" s="359" t="s">
        <v>23</v>
      </c>
      <c r="I93" s="299"/>
      <c r="J93" s="299"/>
      <c r="K93" s="300"/>
      <c r="L93" s="301">
        <f>SUM(I93:K93)*100/G93</f>
        <v>0</v>
      </c>
      <c r="M93" s="302">
        <v>2</v>
      </c>
      <c r="N93" s="302">
        <v>1</v>
      </c>
      <c r="O93" s="303">
        <v>4</v>
      </c>
      <c r="P93" s="301">
        <f>SUM(M93:O93)*100/G93</f>
        <v>63.636363636363633</v>
      </c>
      <c r="Q93" s="302"/>
      <c r="R93" s="302">
        <v>1</v>
      </c>
      <c r="S93" s="303">
        <v>2</v>
      </c>
      <c r="T93" s="301">
        <f>SUM(Q93:S93)*100/G93</f>
        <v>27.272727272727273</v>
      </c>
      <c r="U93" s="302"/>
      <c r="V93" s="302">
        <v>1</v>
      </c>
      <c r="W93" s="303"/>
      <c r="X93" s="301">
        <f>SUM(U93:W93)*100/G92</f>
        <v>9.0909090909090917</v>
      </c>
      <c r="Y93" s="334">
        <f t="shared" si="49"/>
        <v>6.7272727272727275</v>
      </c>
      <c r="Z93" s="335">
        <f t="shared" si="50"/>
        <v>36.363636363636367</v>
      </c>
    </row>
    <row r="94" spans="2:26" x14ac:dyDescent="0.25">
      <c r="B94" s="3"/>
      <c r="C94" s="345"/>
      <c r="D94" s="343"/>
      <c r="E94" s="369"/>
      <c r="F94" s="369"/>
      <c r="G94" s="343"/>
      <c r="H94" s="362"/>
      <c r="I94" s="370"/>
      <c r="J94" s="370"/>
      <c r="K94" s="370"/>
      <c r="L94" s="307"/>
      <c r="M94" s="370"/>
      <c r="N94" s="370"/>
      <c r="O94" s="370"/>
      <c r="P94" s="307"/>
      <c r="Q94" s="370"/>
      <c r="R94" s="370"/>
      <c r="S94" s="370"/>
      <c r="T94" s="307"/>
      <c r="U94" s="370"/>
      <c r="V94" s="370"/>
      <c r="W94" s="370"/>
      <c r="X94" s="307"/>
      <c r="Y94" s="336">
        <f>Y93-Y92</f>
        <v>0.63636363636363669</v>
      </c>
      <c r="Z94" s="336">
        <f>Z93-Z92</f>
        <v>0</v>
      </c>
    </row>
    <row r="95" spans="2:26" x14ac:dyDescent="0.25">
      <c r="B95" s="3"/>
      <c r="C95" s="350" t="s">
        <v>64</v>
      </c>
      <c r="D95" s="351" t="s">
        <v>91</v>
      </c>
      <c r="E95" s="352">
        <v>8</v>
      </c>
      <c r="F95" s="352">
        <v>11</v>
      </c>
      <c r="G95" s="331">
        <f t="shared" si="0"/>
        <v>11</v>
      </c>
      <c r="H95" s="353" t="s">
        <v>23</v>
      </c>
      <c r="I95" s="310"/>
      <c r="J95" s="310"/>
      <c r="K95" s="310">
        <v>1</v>
      </c>
      <c r="L95" s="311">
        <f t="shared" ref="L95" si="51">SUM(I95:K95)*100/G95</f>
        <v>9.0909090909090917</v>
      </c>
      <c r="M95" s="310">
        <v>2</v>
      </c>
      <c r="N95" s="310">
        <v>3</v>
      </c>
      <c r="O95" s="310">
        <v>2</v>
      </c>
      <c r="P95" s="311">
        <f t="shared" ref="P95" si="52">SUM(M95:O95)*100/G95</f>
        <v>63.636363636363633</v>
      </c>
      <c r="Q95" s="310"/>
      <c r="R95" s="310"/>
      <c r="S95" s="310">
        <v>2</v>
      </c>
      <c r="T95" s="311">
        <f t="shared" ref="T95" si="53">SUM(Q95:S95)*100/G95</f>
        <v>18.181818181818183</v>
      </c>
      <c r="U95" s="310">
        <v>1</v>
      </c>
      <c r="V95" s="310"/>
      <c r="W95" s="310"/>
      <c r="X95" s="311">
        <f t="shared" ref="X95" si="54">SUM(U95:W95)*100/G95</f>
        <v>9.0909090909090917</v>
      </c>
      <c r="Y95" s="354">
        <f>((1*I95)+(2*J95)+(3*K95)+(4*M95)+(5*N95)+(6*O95)+(7*Q95)+(8*R95)+(9*S95)+(10*U95)+(11*V95)+(12*W95))/G95</f>
        <v>6</v>
      </c>
      <c r="Z95" s="355">
        <f t="shared" ref="Z95" si="55">T95+X95</f>
        <v>27.272727272727273</v>
      </c>
    </row>
    <row r="96" spans="2:26" x14ac:dyDescent="0.25">
      <c r="B96" s="3"/>
      <c r="C96" s="345" t="s">
        <v>64</v>
      </c>
      <c r="D96" s="343" t="s">
        <v>20</v>
      </c>
      <c r="E96" s="300">
        <v>9</v>
      </c>
      <c r="F96" s="300">
        <v>11</v>
      </c>
      <c r="G96" s="331">
        <f t="shared" si="0"/>
        <v>11</v>
      </c>
      <c r="H96" s="345" t="s">
        <v>23</v>
      </c>
      <c r="I96" s="308"/>
      <c r="J96" s="308"/>
      <c r="K96" s="308">
        <v>1</v>
      </c>
      <c r="L96" s="301">
        <f t="shared" si="6"/>
        <v>9.0909090909090917</v>
      </c>
      <c r="M96" s="308">
        <v>4</v>
      </c>
      <c r="N96" s="308">
        <v>2</v>
      </c>
      <c r="O96" s="308">
        <v>1</v>
      </c>
      <c r="P96" s="301">
        <f t="shared" si="7"/>
        <v>63.636363636363633</v>
      </c>
      <c r="Q96" s="308"/>
      <c r="R96" s="308"/>
      <c r="S96" s="308">
        <v>1</v>
      </c>
      <c r="T96" s="301">
        <f t="shared" si="8"/>
        <v>9.0909090909090917</v>
      </c>
      <c r="U96" s="308">
        <v>2</v>
      </c>
      <c r="V96" s="308"/>
      <c r="W96" s="308"/>
      <c r="X96" s="301">
        <f t="shared" si="9"/>
        <v>18.181818181818183</v>
      </c>
      <c r="Y96" s="301">
        <f t="shared" si="1"/>
        <v>5.8181818181818183</v>
      </c>
      <c r="Z96" s="344">
        <f t="shared" si="2"/>
        <v>27.272727272727273</v>
      </c>
    </row>
    <row r="97" spans="2:26" x14ac:dyDescent="0.25">
      <c r="B97" s="3"/>
      <c r="C97" s="348" t="s">
        <v>64</v>
      </c>
      <c r="D97" s="338" t="s">
        <v>102</v>
      </c>
      <c r="E97" s="339">
        <v>10</v>
      </c>
      <c r="F97" s="339">
        <v>10</v>
      </c>
      <c r="G97" s="331">
        <f t="shared" si="0"/>
        <v>10</v>
      </c>
      <c r="H97" s="348" t="s">
        <v>23</v>
      </c>
      <c r="I97" s="349"/>
      <c r="J97" s="349"/>
      <c r="K97" s="349">
        <v>1</v>
      </c>
      <c r="L97" s="333">
        <f t="shared" si="6"/>
        <v>10</v>
      </c>
      <c r="M97" s="349">
        <v>2</v>
      </c>
      <c r="N97" s="349">
        <v>2</v>
      </c>
      <c r="O97" s="349">
        <v>1</v>
      </c>
      <c r="P97" s="333">
        <f t="shared" si="7"/>
        <v>50</v>
      </c>
      <c r="Q97" s="349"/>
      <c r="R97" s="349">
        <v>1</v>
      </c>
      <c r="S97" s="349">
        <v>1</v>
      </c>
      <c r="T97" s="333">
        <f t="shared" si="8"/>
        <v>20</v>
      </c>
      <c r="U97" s="349">
        <v>1</v>
      </c>
      <c r="V97" s="349">
        <v>1</v>
      </c>
      <c r="W97" s="349"/>
      <c r="X97" s="333">
        <f t="shared" si="9"/>
        <v>20</v>
      </c>
      <c r="Y97" s="333">
        <f t="shared" si="1"/>
        <v>6.5</v>
      </c>
      <c r="Z97" s="341">
        <f t="shared" si="2"/>
        <v>40</v>
      </c>
    </row>
    <row r="98" spans="2:26" x14ac:dyDescent="0.25">
      <c r="B98" s="3"/>
      <c r="C98" s="348" t="s">
        <v>64</v>
      </c>
      <c r="D98" s="330" t="s">
        <v>108</v>
      </c>
      <c r="E98" s="369">
        <v>11</v>
      </c>
      <c r="F98" s="369">
        <v>10</v>
      </c>
      <c r="G98" s="331">
        <f t="shared" si="0"/>
        <v>10</v>
      </c>
      <c r="H98" s="359" t="s">
        <v>23</v>
      </c>
      <c r="I98" s="299"/>
      <c r="J98" s="299"/>
      <c r="K98" s="300">
        <v>1</v>
      </c>
      <c r="L98" s="301">
        <f>SUM(I98:K98)*100/G98</f>
        <v>10</v>
      </c>
      <c r="M98" s="302">
        <v>3</v>
      </c>
      <c r="N98" s="302"/>
      <c r="O98" s="303">
        <v>1</v>
      </c>
      <c r="P98" s="301">
        <f>SUM(M98:O98)*100/G98</f>
        <v>40</v>
      </c>
      <c r="Q98" s="302">
        <v>1</v>
      </c>
      <c r="R98" s="302">
        <v>1</v>
      </c>
      <c r="S98" s="303">
        <v>1</v>
      </c>
      <c r="T98" s="301">
        <f>SUM(Q98:S98)*100/G98</f>
        <v>30</v>
      </c>
      <c r="U98" s="302">
        <v>1</v>
      </c>
      <c r="V98" s="302">
        <v>1</v>
      </c>
      <c r="W98" s="303"/>
      <c r="X98" s="301">
        <f>SUM(U98:W98)*100/G97</f>
        <v>20</v>
      </c>
      <c r="Y98" s="334">
        <f t="shared" si="1"/>
        <v>6.6</v>
      </c>
      <c r="Z98" s="335">
        <f t="shared" si="2"/>
        <v>50</v>
      </c>
    </row>
    <row r="99" spans="2:26" x14ac:dyDescent="0.25">
      <c r="B99" s="3"/>
      <c r="C99" s="345"/>
      <c r="D99" s="343"/>
      <c r="E99" s="369"/>
      <c r="F99" s="369"/>
      <c r="G99" s="343"/>
      <c r="H99" s="362"/>
      <c r="I99" s="370"/>
      <c r="J99" s="370"/>
      <c r="K99" s="370"/>
      <c r="L99" s="307"/>
      <c r="M99" s="370"/>
      <c r="N99" s="370"/>
      <c r="O99" s="370"/>
      <c r="P99" s="307"/>
      <c r="Q99" s="370"/>
      <c r="R99" s="370"/>
      <c r="S99" s="370"/>
      <c r="T99" s="307"/>
      <c r="U99" s="370"/>
      <c r="V99" s="370"/>
      <c r="W99" s="370"/>
      <c r="X99" s="307"/>
      <c r="Y99" s="336">
        <f>Y98-Y97</f>
        <v>9.9999999999999645E-2</v>
      </c>
      <c r="Z99" s="336">
        <f>Z98-Z97</f>
        <v>10</v>
      </c>
    </row>
    <row r="100" spans="2:26" x14ac:dyDescent="0.25">
      <c r="B100" s="3"/>
      <c r="C100" s="348" t="s">
        <v>64</v>
      </c>
      <c r="D100" s="338" t="s">
        <v>102</v>
      </c>
      <c r="E100" s="339">
        <v>11</v>
      </c>
      <c r="F100" s="339">
        <v>7</v>
      </c>
      <c r="G100" s="331">
        <f t="shared" si="0"/>
        <v>7</v>
      </c>
      <c r="H100" s="348" t="s">
        <v>23</v>
      </c>
      <c r="I100" s="349"/>
      <c r="J100" s="349"/>
      <c r="K100" s="349">
        <v>5</v>
      </c>
      <c r="L100" s="333">
        <f t="shared" si="6"/>
        <v>71.428571428571431</v>
      </c>
      <c r="M100" s="349"/>
      <c r="N100" s="349"/>
      <c r="O100" s="349"/>
      <c r="P100" s="333">
        <f t="shared" si="7"/>
        <v>0</v>
      </c>
      <c r="Q100" s="349">
        <v>2</v>
      </c>
      <c r="R100" s="349"/>
      <c r="S100" s="349"/>
      <c r="T100" s="333">
        <f t="shared" si="8"/>
        <v>28.571428571428573</v>
      </c>
      <c r="U100" s="349"/>
      <c r="V100" s="349"/>
      <c r="W100" s="349"/>
      <c r="X100" s="333">
        <f t="shared" si="9"/>
        <v>0</v>
      </c>
      <c r="Y100" s="333">
        <f t="shared" si="1"/>
        <v>4.1428571428571432</v>
      </c>
      <c r="Z100" s="341">
        <f t="shared" si="2"/>
        <v>28.571428571428573</v>
      </c>
    </row>
    <row r="101" spans="2:26" x14ac:dyDescent="0.25">
      <c r="B101" s="3"/>
      <c r="C101" s="345"/>
      <c r="D101" s="343"/>
      <c r="E101" s="300"/>
      <c r="F101" s="300"/>
      <c r="G101" s="361"/>
      <c r="H101" s="345"/>
      <c r="I101" s="308"/>
      <c r="J101" s="308"/>
      <c r="K101" s="308"/>
      <c r="L101" s="301"/>
      <c r="M101" s="308"/>
      <c r="N101" s="308"/>
      <c r="O101" s="308"/>
      <c r="P101" s="301"/>
      <c r="Q101" s="308"/>
      <c r="R101" s="308"/>
      <c r="S101" s="308"/>
      <c r="T101" s="301"/>
      <c r="U101" s="308"/>
      <c r="V101" s="308"/>
      <c r="W101" s="308"/>
      <c r="X101" s="301"/>
      <c r="Y101" s="301"/>
      <c r="Z101" s="301"/>
    </row>
    <row r="102" spans="2:26" x14ac:dyDescent="0.25">
      <c r="B102" s="3"/>
      <c r="C102" s="345"/>
      <c r="D102" s="338" t="s">
        <v>102</v>
      </c>
      <c r="E102" s="300"/>
      <c r="F102" s="300"/>
      <c r="G102" s="361"/>
      <c r="H102" s="348" t="s">
        <v>23</v>
      </c>
      <c r="I102" s="308"/>
      <c r="J102" s="308"/>
      <c r="K102" s="308"/>
      <c r="L102" s="301"/>
      <c r="M102" s="308"/>
      <c r="N102" s="308"/>
      <c r="O102" s="308"/>
      <c r="P102" s="301"/>
      <c r="Q102" s="308"/>
      <c r="R102" s="308"/>
      <c r="S102" s="308"/>
      <c r="T102" s="301"/>
      <c r="U102" s="308"/>
      <c r="V102" s="308"/>
      <c r="W102" s="308"/>
      <c r="X102" s="301"/>
      <c r="Y102" s="333">
        <f>AVERAGE(Y100,Y97,Y91,Y85,Y80)</f>
        <v>5.2347619047619052</v>
      </c>
      <c r="Z102" s="333">
        <f>AVERAGE(Z100,Z97,Z91,Z85,Z80)</f>
        <v>32.61904761904762</v>
      </c>
    </row>
    <row r="103" spans="2:26" x14ac:dyDescent="0.25">
      <c r="B103" s="18"/>
      <c r="C103" s="303"/>
      <c r="D103" s="330" t="s">
        <v>108</v>
      </c>
      <c r="E103" s="303"/>
      <c r="F103" s="373"/>
      <c r="G103" s="361"/>
      <c r="H103" s="359" t="s">
        <v>23</v>
      </c>
      <c r="I103" s="308"/>
      <c r="J103" s="308"/>
      <c r="K103" s="308"/>
      <c r="L103" s="301"/>
      <c r="M103" s="308"/>
      <c r="N103" s="308"/>
      <c r="O103" s="308"/>
      <c r="P103" s="301"/>
      <c r="Q103" s="308"/>
      <c r="R103" s="308"/>
      <c r="S103" s="308"/>
      <c r="T103" s="301"/>
      <c r="U103" s="308"/>
      <c r="V103" s="308"/>
      <c r="W103" s="308"/>
      <c r="X103" s="301"/>
      <c r="Y103" s="334">
        <f>AVERAGE(Y98,Y92,Y86,Y81,Y77)</f>
        <v>5.40961038961039</v>
      </c>
      <c r="Z103" s="334">
        <f>AVERAGE(Z98,Z92,Z86,Z81,Z77)</f>
        <v>30.701298701298704</v>
      </c>
    </row>
    <row r="104" spans="2:26" x14ac:dyDescent="0.25">
      <c r="B104" s="18"/>
      <c r="C104" s="303"/>
      <c r="D104" s="330" t="s">
        <v>114</v>
      </c>
      <c r="E104" s="303"/>
      <c r="F104" s="373"/>
      <c r="G104" s="361"/>
      <c r="H104" s="359" t="s">
        <v>23</v>
      </c>
      <c r="I104" s="308"/>
      <c r="J104" s="308"/>
      <c r="K104" s="308"/>
      <c r="L104" s="301"/>
      <c r="M104" s="308"/>
      <c r="N104" s="308"/>
      <c r="O104" s="308"/>
      <c r="P104" s="301"/>
      <c r="Q104" s="308"/>
      <c r="R104" s="308"/>
      <c r="S104" s="308"/>
      <c r="T104" s="301"/>
      <c r="U104" s="308"/>
      <c r="V104" s="308"/>
      <c r="W104" s="308"/>
      <c r="X104" s="301"/>
      <c r="Y104" s="334">
        <f>AVERAGE(Y93,Y87,Y82,Y78)</f>
        <v>4.8080086580086583</v>
      </c>
      <c r="Z104" s="334">
        <f>AVERAGE(Z93,Z87,Z82,Z78)</f>
        <v>22.225829725829726</v>
      </c>
    </row>
    <row r="105" spans="2:26" x14ac:dyDescent="0.25">
      <c r="B105" s="18"/>
      <c r="C105" s="303"/>
      <c r="D105" s="374"/>
      <c r="E105" s="303"/>
      <c r="F105" s="373"/>
      <c r="G105" s="361"/>
      <c r="H105" s="373"/>
      <c r="I105" s="308"/>
      <c r="J105" s="308"/>
      <c r="K105" s="308"/>
      <c r="L105" s="301"/>
      <c r="M105" s="308"/>
      <c r="N105" s="308"/>
      <c r="O105" s="308"/>
      <c r="P105" s="301"/>
      <c r="Q105" s="308"/>
      <c r="R105" s="308"/>
      <c r="S105" s="308"/>
      <c r="T105" s="301"/>
      <c r="U105" s="308"/>
      <c r="V105" s="308"/>
      <c r="W105" s="308"/>
      <c r="X105" s="301"/>
      <c r="Y105" s="336">
        <f>Y104-Y103</f>
        <v>-0.60160173160173169</v>
      </c>
      <c r="Z105" s="336">
        <f>Z104-Z103</f>
        <v>-8.4754689754689778</v>
      </c>
    </row>
    <row r="106" spans="2:26" x14ac:dyDescent="0.25">
      <c r="B106" s="18"/>
      <c r="C106" s="347" t="s">
        <v>66</v>
      </c>
      <c r="D106" s="330" t="s">
        <v>114</v>
      </c>
      <c r="E106" s="303">
        <v>6</v>
      </c>
      <c r="F106" s="303">
        <v>10</v>
      </c>
      <c r="G106" s="331">
        <f t="shared" ref="G106:G108" si="56">I106+J106+K106+M106+N106+O106+Q106+R106+S106+U106+V106+W106</f>
        <v>10</v>
      </c>
      <c r="H106" s="375" t="s">
        <v>24</v>
      </c>
      <c r="I106" s="308"/>
      <c r="J106" s="308"/>
      <c r="K106" s="308">
        <v>1</v>
      </c>
      <c r="L106" s="301">
        <f>SUM(I106:K106)*100/G106</f>
        <v>10</v>
      </c>
      <c r="M106" s="308">
        <v>2</v>
      </c>
      <c r="N106" s="308">
        <v>2</v>
      </c>
      <c r="O106" s="308">
        <v>2</v>
      </c>
      <c r="P106" s="301">
        <f>SUM(M106:O106)*100/G106</f>
        <v>60</v>
      </c>
      <c r="Q106" s="308"/>
      <c r="R106" s="308">
        <v>2</v>
      </c>
      <c r="S106" s="308">
        <v>1</v>
      </c>
      <c r="T106" s="301">
        <f>SUM(Q106:S106)*100/G106</f>
        <v>30</v>
      </c>
      <c r="U106" s="308"/>
      <c r="V106" s="308"/>
      <c r="W106" s="308"/>
      <c r="X106" s="301">
        <f>SUM(U106:W106)*100/G106</f>
        <v>0</v>
      </c>
      <c r="Y106" s="334">
        <f t="shared" ref="Y106:Y108" si="57">((1*I106)+(2*J106)+(3*K106)+(4*M106)+(5*N106)+(6*O106)+(7*Q106)+(8*R106)+(9*S106)+(10*U106)+(11*V106)+(12*W106))/G106</f>
        <v>5.8</v>
      </c>
      <c r="Z106" s="335">
        <f t="shared" ref="Z106:Z108" si="58">T106+X106</f>
        <v>30</v>
      </c>
    </row>
    <row r="107" spans="2:26" x14ac:dyDescent="0.25">
      <c r="B107" s="18"/>
      <c r="C107" s="347" t="s">
        <v>66</v>
      </c>
      <c r="D107" s="330" t="s">
        <v>108</v>
      </c>
      <c r="E107" s="369">
        <v>6</v>
      </c>
      <c r="F107" s="369">
        <v>17</v>
      </c>
      <c r="G107" s="331">
        <f t="shared" si="56"/>
        <v>17</v>
      </c>
      <c r="H107" s="375" t="s">
        <v>24</v>
      </c>
      <c r="I107" s="299"/>
      <c r="J107" s="299"/>
      <c r="K107" s="300">
        <v>1</v>
      </c>
      <c r="L107" s="301">
        <f>SUM(I107:K107)*100/G107</f>
        <v>5.882352941176471</v>
      </c>
      <c r="M107" s="302"/>
      <c r="N107" s="302">
        <v>6</v>
      </c>
      <c r="O107" s="303">
        <v>5</v>
      </c>
      <c r="P107" s="301">
        <f>SUM(M107:O107)*100/G107</f>
        <v>64.705882352941174</v>
      </c>
      <c r="Q107" s="302">
        <v>3</v>
      </c>
      <c r="R107" s="302"/>
      <c r="S107" s="303"/>
      <c r="T107" s="301">
        <f>SUM(Q107:S107)*100/G107</f>
        <v>17.647058823529413</v>
      </c>
      <c r="U107" s="302">
        <v>2</v>
      </c>
      <c r="V107" s="302"/>
      <c r="W107" s="303"/>
      <c r="X107" s="301">
        <f>SUM(U107:W107)*100/G107</f>
        <v>11.764705882352942</v>
      </c>
      <c r="Y107" s="334">
        <f t="shared" si="57"/>
        <v>6.117647058823529</v>
      </c>
      <c r="Z107" s="335">
        <f t="shared" si="58"/>
        <v>29.411764705882355</v>
      </c>
    </row>
    <row r="108" spans="2:26" x14ac:dyDescent="0.25">
      <c r="B108" s="18"/>
      <c r="C108" s="347" t="s">
        <v>66</v>
      </c>
      <c r="D108" s="330" t="s">
        <v>114</v>
      </c>
      <c r="E108" s="369">
        <v>7</v>
      </c>
      <c r="F108" s="369">
        <v>17</v>
      </c>
      <c r="G108" s="331">
        <f t="shared" si="56"/>
        <v>17</v>
      </c>
      <c r="H108" s="375" t="s">
        <v>24</v>
      </c>
      <c r="I108" s="299"/>
      <c r="J108" s="299"/>
      <c r="K108" s="300">
        <v>2</v>
      </c>
      <c r="L108" s="301">
        <f>SUM(I108:K108)*100/G108</f>
        <v>11.764705882352942</v>
      </c>
      <c r="M108" s="302">
        <v>1</v>
      </c>
      <c r="N108" s="302">
        <v>4</v>
      </c>
      <c r="O108" s="303">
        <v>4</v>
      </c>
      <c r="P108" s="301">
        <f>SUM(M108:O108)*100/G108</f>
        <v>52.941176470588232</v>
      </c>
      <c r="Q108" s="302">
        <v>2</v>
      </c>
      <c r="R108" s="302">
        <v>2</v>
      </c>
      <c r="S108" s="303"/>
      <c r="T108" s="301">
        <f>SUM(Q108:S108)*100/G108</f>
        <v>23.529411764705884</v>
      </c>
      <c r="U108" s="302">
        <v>2</v>
      </c>
      <c r="V108" s="302"/>
      <c r="W108" s="303"/>
      <c r="X108" s="301">
        <f>SUM(U108:W108)*100/G108</f>
        <v>11.764705882352942</v>
      </c>
      <c r="Y108" s="334">
        <f t="shared" si="57"/>
        <v>6.117647058823529</v>
      </c>
      <c r="Z108" s="335">
        <f t="shared" si="58"/>
        <v>35.294117647058826</v>
      </c>
    </row>
    <row r="109" spans="2:26" x14ac:dyDescent="0.25">
      <c r="B109" s="18"/>
      <c r="C109" s="347"/>
      <c r="D109" s="330"/>
      <c r="E109" s="369"/>
      <c r="F109" s="369"/>
      <c r="G109" s="331"/>
      <c r="H109" s="375"/>
      <c r="I109" s="299"/>
      <c r="J109" s="299"/>
      <c r="K109" s="300"/>
      <c r="L109" s="301"/>
      <c r="M109" s="302"/>
      <c r="N109" s="302"/>
      <c r="O109" s="303"/>
      <c r="P109" s="301"/>
      <c r="Q109" s="302"/>
      <c r="R109" s="302"/>
      <c r="S109" s="303"/>
      <c r="T109" s="301"/>
      <c r="U109" s="302"/>
      <c r="V109" s="302"/>
      <c r="W109" s="303"/>
      <c r="X109" s="301"/>
      <c r="Y109" s="336">
        <f>Y108-Y107</f>
        <v>0</v>
      </c>
      <c r="Z109" s="336">
        <f>Z108-Z107</f>
        <v>5.882352941176471</v>
      </c>
    </row>
    <row r="110" spans="2:26" x14ac:dyDescent="0.25">
      <c r="B110" s="18"/>
      <c r="C110" s="347" t="s">
        <v>66</v>
      </c>
      <c r="D110" s="376" t="s">
        <v>102</v>
      </c>
      <c r="E110" s="339">
        <v>6</v>
      </c>
      <c r="F110" s="339">
        <v>14</v>
      </c>
      <c r="G110" s="331">
        <f t="shared" si="0"/>
        <v>14</v>
      </c>
      <c r="H110" s="347" t="s">
        <v>24</v>
      </c>
      <c r="I110" s="349"/>
      <c r="J110" s="349"/>
      <c r="K110" s="349">
        <v>3</v>
      </c>
      <c r="L110" s="333">
        <f t="shared" si="6"/>
        <v>21.428571428571427</v>
      </c>
      <c r="M110" s="349">
        <v>2</v>
      </c>
      <c r="N110" s="349">
        <v>2</v>
      </c>
      <c r="O110" s="349">
        <v>3</v>
      </c>
      <c r="P110" s="333">
        <f t="shared" si="7"/>
        <v>50</v>
      </c>
      <c r="Q110" s="349">
        <v>3</v>
      </c>
      <c r="R110" s="349">
        <v>1</v>
      </c>
      <c r="S110" s="349"/>
      <c r="T110" s="333">
        <f t="shared" si="8"/>
        <v>28.571428571428573</v>
      </c>
      <c r="U110" s="349"/>
      <c r="V110" s="349"/>
      <c r="W110" s="349"/>
      <c r="X110" s="333">
        <f t="shared" si="9"/>
        <v>0</v>
      </c>
      <c r="Y110" s="333">
        <f t="shared" si="1"/>
        <v>5.2857142857142856</v>
      </c>
      <c r="Z110" s="341">
        <f t="shared" si="2"/>
        <v>28.571428571428573</v>
      </c>
    </row>
    <row r="111" spans="2:26" x14ac:dyDescent="0.25">
      <c r="B111" s="18"/>
      <c r="C111" s="347" t="s">
        <v>66</v>
      </c>
      <c r="D111" s="330" t="s">
        <v>108</v>
      </c>
      <c r="E111" s="369">
        <v>7</v>
      </c>
      <c r="F111" s="369">
        <v>14</v>
      </c>
      <c r="G111" s="331">
        <f t="shared" si="0"/>
        <v>14</v>
      </c>
      <c r="H111" s="375" t="s">
        <v>24</v>
      </c>
      <c r="I111" s="299"/>
      <c r="J111" s="299"/>
      <c r="K111" s="300">
        <v>4</v>
      </c>
      <c r="L111" s="301">
        <f>SUM(I111:K111)*100/G111</f>
        <v>28.571428571428573</v>
      </c>
      <c r="M111" s="302">
        <v>3</v>
      </c>
      <c r="N111" s="302">
        <v>4</v>
      </c>
      <c r="O111" s="303"/>
      <c r="P111" s="301">
        <f>SUM(M111:O111)*100/G111</f>
        <v>50</v>
      </c>
      <c r="Q111" s="302">
        <v>2</v>
      </c>
      <c r="R111" s="302">
        <v>1</v>
      </c>
      <c r="S111" s="303"/>
      <c r="T111" s="301">
        <f>SUM(Q111:S111)*100/G111</f>
        <v>21.428571428571427</v>
      </c>
      <c r="U111" s="302"/>
      <c r="V111" s="302"/>
      <c r="W111" s="303"/>
      <c r="X111" s="301">
        <f>SUM(U111:W111)*100/G110</f>
        <v>0</v>
      </c>
      <c r="Y111" s="334">
        <f t="shared" si="1"/>
        <v>4.7142857142857144</v>
      </c>
      <c r="Z111" s="335">
        <f t="shared" si="2"/>
        <v>21.428571428571427</v>
      </c>
    </row>
    <row r="112" spans="2:26" x14ac:dyDescent="0.25">
      <c r="B112" s="18"/>
      <c r="C112" s="347" t="s">
        <v>66</v>
      </c>
      <c r="D112" s="330" t="s">
        <v>114</v>
      </c>
      <c r="E112" s="369">
        <v>8</v>
      </c>
      <c r="F112" s="369">
        <v>15</v>
      </c>
      <c r="G112" s="331">
        <f t="shared" si="0"/>
        <v>15</v>
      </c>
      <c r="H112" s="375" t="s">
        <v>24</v>
      </c>
      <c r="I112" s="299"/>
      <c r="J112" s="299"/>
      <c r="K112" s="300">
        <v>2</v>
      </c>
      <c r="L112" s="301">
        <f>SUM(I112:K112)*100/G112</f>
        <v>13.333333333333334</v>
      </c>
      <c r="M112" s="302">
        <v>5</v>
      </c>
      <c r="N112" s="302">
        <v>2</v>
      </c>
      <c r="O112" s="303">
        <v>3</v>
      </c>
      <c r="P112" s="301">
        <f>SUM(M112:O112)*100/G112</f>
        <v>66.666666666666671</v>
      </c>
      <c r="Q112" s="302">
        <v>3</v>
      </c>
      <c r="R112" s="302"/>
      <c r="S112" s="303"/>
      <c r="T112" s="301">
        <f>SUM(Q112:S112)*100/G112</f>
        <v>20</v>
      </c>
      <c r="U112" s="302"/>
      <c r="V112" s="302"/>
      <c r="W112" s="303"/>
      <c r="X112" s="301">
        <f>SUM(U112:W112)*100/G111</f>
        <v>0</v>
      </c>
      <c r="Y112" s="334">
        <f t="shared" si="1"/>
        <v>5</v>
      </c>
      <c r="Z112" s="335">
        <f t="shared" si="2"/>
        <v>20</v>
      </c>
    </row>
    <row r="113" spans="2:26" x14ac:dyDescent="0.25">
      <c r="B113" s="18"/>
      <c r="C113" s="373"/>
      <c r="D113" s="374"/>
      <c r="E113" s="303"/>
      <c r="F113" s="303"/>
      <c r="G113" s="343"/>
      <c r="H113" s="373"/>
      <c r="I113" s="308"/>
      <c r="J113" s="308"/>
      <c r="K113" s="308"/>
      <c r="L113" s="301"/>
      <c r="M113" s="308"/>
      <c r="N113" s="308"/>
      <c r="O113" s="308"/>
      <c r="P113" s="301"/>
      <c r="Q113" s="308"/>
      <c r="R113" s="308"/>
      <c r="S113" s="308"/>
      <c r="T113" s="301"/>
      <c r="U113" s="308"/>
      <c r="V113" s="308"/>
      <c r="W113" s="308"/>
      <c r="X113" s="301"/>
      <c r="Y113" s="336">
        <f>Y112-Y111</f>
        <v>0.28571428571428559</v>
      </c>
      <c r="Z113" s="336">
        <f>Z112-Z111</f>
        <v>-1.428571428571427</v>
      </c>
    </row>
    <row r="114" spans="2:26" x14ac:dyDescent="0.25">
      <c r="B114" s="3"/>
      <c r="C114" s="346" t="s">
        <v>66</v>
      </c>
      <c r="D114" s="343" t="s">
        <v>20</v>
      </c>
      <c r="E114" s="300">
        <v>6</v>
      </c>
      <c r="F114" s="300">
        <v>15</v>
      </c>
      <c r="G114" s="331">
        <f t="shared" si="0"/>
        <v>15</v>
      </c>
      <c r="H114" s="346" t="s">
        <v>24</v>
      </c>
      <c r="I114" s="308"/>
      <c r="J114" s="308"/>
      <c r="K114" s="308">
        <v>1</v>
      </c>
      <c r="L114" s="301">
        <f t="shared" si="6"/>
        <v>6.666666666666667</v>
      </c>
      <c r="M114" s="308">
        <v>3</v>
      </c>
      <c r="N114" s="308">
        <v>1</v>
      </c>
      <c r="O114" s="308">
        <v>2</v>
      </c>
      <c r="P114" s="301">
        <f t="shared" si="7"/>
        <v>40</v>
      </c>
      <c r="Q114" s="308">
        <v>2</v>
      </c>
      <c r="R114" s="308">
        <v>1</v>
      </c>
      <c r="S114" s="308">
        <v>4</v>
      </c>
      <c r="T114" s="301">
        <f t="shared" si="8"/>
        <v>46.666666666666664</v>
      </c>
      <c r="U114" s="308">
        <v>1</v>
      </c>
      <c r="V114" s="308"/>
      <c r="W114" s="308"/>
      <c r="X114" s="301">
        <f t="shared" si="9"/>
        <v>6.666666666666667</v>
      </c>
      <c r="Y114" s="301">
        <f t="shared" si="1"/>
        <v>6.666666666666667</v>
      </c>
      <c r="Z114" s="344">
        <f t="shared" si="2"/>
        <v>53.333333333333329</v>
      </c>
    </row>
    <row r="115" spans="2:26" x14ac:dyDescent="0.25">
      <c r="B115" s="3"/>
      <c r="C115" s="347" t="s">
        <v>66</v>
      </c>
      <c r="D115" s="338" t="s">
        <v>102</v>
      </c>
      <c r="E115" s="339">
        <v>7</v>
      </c>
      <c r="F115" s="339">
        <v>14</v>
      </c>
      <c r="G115" s="331">
        <f t="shared" si="0"/>
        <v>14</v>
      </c>
      <c r="H115" s="347" t="s">
        <v>24</v>
      </c>
      <c r="I115" s="349"/>
      <c r="J115" s="349">
        <v>1</v>
      </c>
      <c r="K115" s="349">
        <v>1</v>
      </c>
      <c r="L115" s="333">
        <f t="shared" si="6"/>
        <v>14.285714285714286</v>
      </c>
      <c r="M115" s="349">
        <v>3</v>
      </c>
      <c r="N115" s="349">
        <v>3</v>
      </c>
      <c r="O115" s="349"/>
      <c r="P115" s="333">
        <f t="shared" si="7"/>
        <v>42.857142857142854</v>
      </c>
      <c r="Q115" s="349">
        <v>2</v>
      </c>
      <c r="R115" s="349">
        <v>2</v>
      </c>
      <c r="S115" s="349">
        <v>2</v>
      </c>
      <c r="T115" s="333">
        <f t="shared" si="8"/>
        <v>42.857142857142854</v>
      </c>
      <c r="U115" s="349"/>
      <c r="V115" s="349"/>
      <c r="W115" s="349"/>
      <c r="X115" s="333">
        <f t="shared" si="9"/>
        <v>0</v>
      </c>
      <c r="Y115" s="333">
        <f t="shared" si="1"/>
        <v>5.7142857142857144</v>
      </c>
      <c r="Z115" s="341">
        <f t="shared" si="2"/>
        <v>42.857142857142854</v>
      </c>
    </row>
    <row r="116" spans="2:26" x14ac:dyDescent="0.25">
      <c r="B116" s="3"/>
      <c r="C116" s="347" t="s">
        <v>66</v>
      </c>
      <c r="D116" s="330" t="s">
        <v>108</v>
      </c>
      <c r="E116" s="369">
        <v>8</v>
      </c>
      <c r="F116" s="369">
        <v>14</v>
      </c>
      <c r="G116" s="331">
        <f t="shared" ref="G116:G117" si="59">I116+J116+K116+M116+N116+O116+Q116+R116+S116+U116+V116+W116</f>
        <v>14</v>
      </c>
      <c r="H116" s="375" t="s">
        <v>24</v>
      </c>
      <c r="I116" s="299"/>
      <c r="J116" s="299">
        <v>1</v>
      </c>
      <c r="K116" s="300">
        <v>3</v>
      </c>
      <c r="L116" s="301">
        <f>SUM(I116:K116)*100/G116</f>
        <v>28.571428571428573</v>
      </c>
      <c r="M116" s="302">
        <v>1</v>
      </c>
      <c r="N116" s="302">
        <v>3</v>
      </c>
      <c r="O116" s="303">
        <v>2</v>
      </c>
      <c r="P116" s="301">
        <f>SUM(M116:O116)*100/G116</f>
        <v>42.857142857142854</v>
      </c>
      <c r="Q116" s="302">
        <v>1</v>
      </c>
      <c r="R116" s="302">
        <v>3</v>
      </c>
      <c r="S116" s="303"/>
      <c r="T116" s="301">
        <f>SUM(Q116:S116)*100/G116</f>
        <v>28.571428571428573</v>
      </c>
      <c r="U116" s="302"/>
      <c r="V116" s="302"/>
      <c r="W116" s="303"/>
      <c r="X116" s="301">
        <f>SUM(U116:W116)*100/G115</f>
        <v>0</v>
      </c>
      <c r="Y116" s="334">
        <f t="shared" ref="Y116:Y117" si="60">((1*I116)+(2*J116)+(3*K116)+(4*M116)+(5*N116)+(6*O116)+(7*Q116)+(8*R116)+(9*S116)+(10*U116)+(11*V116)+(12*W116))/G116</f>
        <v>5.2142857142857144</v>
      </c>
      <c r="Z116" s="335">
        <f t="shared" ref="Z116:Z117" si="61">T116+X116</f>
        <v>28.571428571428573</v>
      </c>
    </row>
    <row r="117" spans="2:26" x14ac:dyDescent="0.25">
      <c r="B117" s="3"/>
      <c r="C117" s="347" t="s">
        <v>66</v>
      </c>
      <c r="D117" s="330" t="s">
        <v>114</v>
      </c>
      <c r="E117" s="369">
        <v>9</v>
      </c>
      <c r="F117" s="369">
        <v>14</v>
      </c>
      <c r="G117" s="331">
        <f t="shared" si="59"/>
        <v>14</v>
      </c>
      <c r="H117" s="375" t="s">
        <v>24</v>
      </c>
      <c r="I117" s="299"/>
      <c r="J117" s="299"/>
      <c r="K117" s="300">
        <v>6</v>
      </c>
      <c r="L117" s="301">
        <f>SUM(I117:K117)*100/G117</f>
        <v>42.857142857142854</v>
      </c>
      <c r="M117" s="302">
        <v>1</v>
      </c>
      <c r="N117" s="302">
        <v>1</v>
      </c>
      <c r="O117" s="303">
        <v>2</v>
      </c>
      <c r="P117" s="301">
        <f>SUM(M117:O117)*100/G117</f>
        <v>28.571428571428573</v>
      </c>
      <c r="Q117" s="302">
        <v>2</v>
      </c>
      <c r="R117" s="302"/>
      <c r="S117" s="303">
        <v>2</v>
      </c>
      <c r="T117" s="301">
        <f>SUM(Q117:S117)*100/G117</f>
        <v>28.571428571428573</v>
      </c>
      <c r="U117" s="302"/>
      <c r="V117" s="302"/>
      <c r="W117" s="303"/>
      <c r="X117" s="301">
        <f>SUM(U117:W117)*100/G116</f>
        <v>0</v>
      </c>
      <c r="Y117" s="334">
        <f t="shared" si="60"/>
        <v>5.0714285714285712</v>
      </c>
      <c r="Z117" s="335">
        <f t="shared" si="61"/>
        <v>28.571428571428573</v>
      </c>
    </row>
    <row r="118" spans="2:26" x14ac:dyDescent="0.25">
      <c r="B118" s="3"/>
      <c r="C118" s="346"/>
      <c r="D118" s="374"/>
      <c r="E118" s="303"/>
      <c r="F118" s="303"/>
      <c r="G118" s="343"/>
      <c r="H118" s="373"/>
      <c r="I118" s="308"/>
      <c r="J118" s="308"/>
      <c r="K118" s="308"/>
      <c r="L118" s="301"/>
      <c r="M118" s="308"/>
      <c r="N118" s="308"/>
      <c r="O118" s="308"/>
      <c r="P118" s="301"/>
      <c r="Q118" s="308"/>
      <c r="R118" s="308"/>
      <c r="S118" s="308"/>
      <c r="T118" s="301"/>
      <c r="U118" s="308"/>
      <c r="V118" s="308"/>
      <c r="W118" s="308"/>
      <c r="X118" s="301"/>
      <c r="Y118" s="336">
        <f>Y117-Y116</f>
        <v>-0.14285714285714324</v>
      </c>
      <c r="Z118" s="336">
        <f>Z117-Z116</f>
        <v>0</v>
      </c>
    </row>
    <row r="119" spans="2:26" x14ac:dyDescent="0.25">
      <c r="B119" s="3"/>
      <c r="C119" s="377" t="s">
        <v>66</v>
      </c>
      <c r="D119" s="351" t="s">
        <v>91</v>
      </c>
      <c r="E119" s="378">
        <v>6</v>
      </c>
      <c r="F119" s="378">
        <v>11</v>
      </c>
      <c r="G119" s="331">
        <f t="shared" si="0"/>
        <v>11</v>
      </c>
      <c r="H119" s="379" t="s">
        <v>25</v>
      </c>
      <c r="I119" s="310"/>
      <c r="J119" s="310">
        <v>2</v>
      </c>
      <c r="K119" s="310">
        <v>2</v>
      </c>
      <c r="L119" s="312">
        <f t="shared" ref="L119" si="62">SUM(I119:K119)*100/G119</f>
        <v>36.363636363636367</v>
      </c>
      <c r="M119" s="310">
        <v>1</v>
      </c>
      <c r="N119" s="310">
        <v>3</v>
      </c>
      <c r="O119" s="310">
        <v>2</v>
      </c>
      <c r="P119" s="312">
        <f t="shared" ref="P119" si="63">SUM(M119:O119)*100/G119</f>
        <v>54.545454545454547</v>
      </c>
      <c r="Q119" s="310"/>
      <c r="R119" s="310"/>
      <c r="S119" s="310">
        <v>1</v>
      </c>
      <c r="T119" s="312">
        <f t="shared" ref="T119" si="64">SUM(Q119:S119)*100/G119</f>
        <v>9.0909090909090917</v>
      </c>
      <c r="U119" s="310"/>
      <c r="V119" s="310"/>
      <c r="W119" s="310"/>
      <c r="X119" s="312">
        <f>SUM(U119:W119)*100/G119</f>
        <v>0</v>
      </c>
      <c r="Y119" s="354">
        <f t="shared" si="1"/>
        <v>4.5454545454545459</v>
      </c>
      <c r="Z119" s="355">
        <f t="shared" si="2"/>
        <v>9.0909090909090917</v>
      </c>
    </row>
    <row r="120" spans="2:26" x14ac:dyDescent="0.25">
      <c r="B120" s="3"/>
      <c r="C120" s="346" t="s">
        <v>66</v>
      </c>
      <c r="D120" s="343" t="s">
        <v>20</v>
      </c>
      <c r="E120" s="300">
        <v>7</v>
      </c>
      <c r="F120" s="300">
        <v>11</v>
      </c>
      <c r="G120" s="331">
        <f t="shared" si="0"/>
        <v>11</v>
      </c>
      <c r="H120" s="346" t="s">
        <v>25</v>
      </c>
      <c r="I120" s="308"/>
      <c r="J120" s="308">
        <v>3</v>
      </c>
      <c r="K120" s="308">
        <v>1</v>
      </c>
      <c r="L120" s="301">
        <f t="shared" si="6"/>
        <v>36.363636363636367</v>
      </c>
      <c r="M120" s="308">
        <v>2</v>
      </c>
      <c r="N120" s="308">
        <v>1</v>
      </c>
      <c r="O120" s="308">
        <v>2</v>
      </c>
      <c r="P120" s="301">
        <f t="shared" si="7"/>
        <v>45.454545454545453</v>
      </c>
      <c r="Q120" s="308">
        <v>1</v>
      </c>
      <c r="R120" s="308">
        <v>1</v>
      </c>
      <c r="S120" s="308"/>
      <c r="T120" s="301">
        <f t="shared" si="8"/>
        <v>18.181818181818183</v>
      </c>
      <c r="U120" s="308"/>
      <c r="V120" s="308"/>
      <c r="W120" s="308"/>
      <c r="X120" s="380">
        <f t="shared" ref="X120:X136" si="65">SUM(U120:W120)*100/G120</f>
        <v>0</v>
      </c>
      <c r="Y120" s="301">
        <f t="shared" si="1"/>
        <v>4.4545454545454541</v>
      </c>
      <c r="Z120" s="344">
        <f t="shared" si="2"/>
        <v>18.181818181818183</v>
      </c>
    </row>
    <row r="121" spans="2:26" x14ac:dyDescent="0.25">
      <c r="B121" s="3"/>
      <c r="C121" s="347" t="s">
        <v>66</v>
      </c>
      <c r="D121" s="338" t="s">
        <v>102</v>
      </c>
      <c r="E121" s="339">
        <v>8</v>
      </c>
      <c r="F121" s="339">
        <v>10</v>
      </c>
      <c r="G121" s="331">
        <f t="shared" si="0"/>
        <v>10</v>
      </c>
      <c r="H121" s="347" t="s">
        <v>25</v>
      </c>
      <c r="I121" s="349"/>
      <c r="J121" s="349"/>
      <c r="K121" s="349">
        <v>3</v>
      </c>
      <c r="L121" s="333">
        <f t="shared" si="6"/>
        <v>30</v>
      </c>
      <c r="M121" s="349">
        <v>1</v>
      </c>
      <c r="N121" s="349">
        <v>2</v>
      </c>
      <c r="O121" s="349">
        <v>1</v>
      </c>
      <c r="P121" s="333">
        <f t="shared" si="7"/>
        <v>40</v>
      </c>
      <c r="Q121" s="349">
        <v>1</v>
      </c>
      <c r="R121" s="349">
        <v>2</v>
      </c>
      <c r="S121" s="349"/>
      <c r="T121" s="333">
        <f t="shared" si="8"/>
        <v>30</v>
      </c>
      <c r="U121" s="349"/>
      <c r="V121" s="349"/>
      <c r="W121" s="349"/>
      <c r="X121" s="381">
        <f t="shared" si="65"/>
        <v>0</v>
      </c>
      <c r="Y121" s="333">
        <f t="shared" si="1"/>
        <v>5.2</v>
      </c>
      <c r="Z121" s="341">
        <f t="shared" si="2"/>
        <v>30</v>
      </c>
    </row>
    <row r="122" spans="2:26" x14ac:dyDescent="0.25">
      <c r="B122" s="3"/>
      <c r="C122" s="347" t="s">
        <v>66</v>
      </c>
      <c r="D122" s="330" t="s">
        <v>108</v>
      </c>
      <c r="E122" s="369">
        <v>9</v>
      </c>
      <c r="F122" s="369">
        <v>10</v>
      </c>
      <c r="G122" s="331">
        <f t="shared" si="0"/>
        <v>10</v>
      </c>
      <c r="H122" s="375" t="s">
        <v>24</v>
      </c>
      <c r="I122" s="299"/>
      <c r="J122" s="299">
        <v>1</v>
      </c>
      <c r="K122" s="300">
        <v>3</v>
      </c>
      <c r="L122" s="301">
        <f>SUM(I122:K122)*100/G122</f>
        <v>40</v>
      </c>
      <c r="M122" s="302">
        <v>2</v>
      </c>
      <c r="N122" s="302">
        <v>1</v>
      </c>
      <c r="O122" s="303">
        <v>2</v>
      </c>
      <c r="P122" s="301">
        <f>SUM(M122:O122)*100/G122</f>
        <v>50</v>
      </c>
      <c r="Q122" s="302"/>
      <c r="R122" s="302">
        <v>1</v>
      </c>
      <c r="S122" s="303"/>
      <c r="T122" s="301">
        <f>SUM(Q122:S122)*100/G122</f>
        <v>10</v>
      </c>
      <c r="U122" s="302"/>
      <c r="V122" s="302"/>
      <c r="W122" s="303"/>
      <c r="X122" s="301">
        <f>SUM(U122:W122)*100/G121</f>
        <v>0</v>
      </c>
      <c r="Y122" s="334">
        <f t="shared" si="1"/>
        <v>4.4000000000000004</v>
      </c>
      <c r="Z122" s="335">
        <f t="shared" si="2"/>
        <v>10</v>
      </c>
    </row>
    <row r="123" spans="2:26" x14ac:dyDescent="0.25">
      <c r="B123" s="3"/>
      <c r="C123" s="347" t="s">
        <v>66</v>
      </c>
      <c r="D123" s="330" t="s">
        <v>114</v>
      </c>
      <c r="E123" s="369">
        <v>10</v>
      </c>
      <c r="F123" s="369">
        <v>9</v>
      </c>
      <c r="G123" s="331">
        <f t="shared" si="0"/>
        <v>9</v>
      </c>
      <c r="H123" s="375" t="s">
        <v>24</v>
      </c>
      <c r="I123" s="299"/>
      <c r="J123" s="299">
        <v>2</v>
      </c>
      <c r="K123" s="300">
        <v>3</v>
      </c>
      <c r="L123" s="301">
        <f>SUM(I123:K123)*100/G123</f>
        <v>55.555555555555557</v>
      </c>
      <c r="M123" s="302"/>
      <c r="N123" s="302">
        <v>1</v>
      </c>
      <c r="O123" s="303"/>
      <c r="P123" s="301">
        <f>SUM(M123:O123)*100/G123</f>
        <v>11.111111111111111</v>
      </c>
      <c r="Q123" s="302">
        <v>2</v>
      </c>
      <c r="R123" s="302">
        <v>1</v>
      </c>
      <c r="S123" s="303"/>
      <c r="T123" s="301">
        <f>SUM(Q123:S123)*100/G123</f>
        <v>33.333333333333336</v>
      </c>
      <c r="U123" s="302"/>
      <c r="V123" s="302"/>
      <c r="W123" s="303"/>
      <c r="X123" s="301">
        <f>SUM(U123:W123)*100/G122</f>
        <v>0</v>
      </c>
      <c r="Y123" s="334">
        <f t="shared" si="1"/>
        <v>4.4444444444444446</v>
      </c>
      <c r="Z123" s="335">
        <f t="shared" si="2"/>
        <v>33.333333333333336</v>
      </c>
    </row>
    <row r="124" spans="2:26" x14ac:dyDescent="0.25">
      <c r="B124" s="3"/>
      <c r="C124" s="346"/>
      <c r="D124" s="374"/>
      <c r="E124" s="303"/>
      <c r="F124" s="303"/>
      <c r="G124" s="343"/>
      <c r="H124" s="373"/>
      <c r="I124" s="308"/>
      <c r="J124" s="308"/>
      <c r="K124" s="308"/>
      <c r="L124" s="301"/>
      <c r="M124" s="308"/>
      <c r="N124" s="308"/>
      <c r="O124" s="308"/>
      <c r="P124" s="301"/>
      <c r="Q124" s="308"/>
      <c r="R124" s="308"/>
      <c r="S124" s="308"/>
      <c r="T124" s="301"/>
      <c r="U124" s="308"/>
      <c r="V124" s="308"/>
      <c r="W124" s="308"/>
      <c r="X124" s="301"/>
      <c r="Y124" s="336">
        <f>Y123-Y122</f>
        <v>4.4444444444444287E-2</v>
      </c>
      <c r="Z124" s="336">
        <f>Z123-Z122</f>
        <v>23.333333333333336</v>
      </c>
    </row>
    <row r="125" spans="2:26" x14ac:dyDescent="0.25">
      <c r="B125" s="3"/>
      <c r="C125" s="377" t="s">
        <v>66</v>
      </c>
      <c r="D125" s="351" t="s">
        <v>91</v>
      </c>
      <c r="E125" s="378">
        <v>7</v>
      </c>
      <c r="F125" s="378">
        <v>11</v>
      </c>
      <c r="G125" s="331">
        <f t="shared" si="0"/>
        <v>11</v>
      </c>
      <c r="H125" s="379" t="s">
        <v>25</v>
      </c>
      <c r="I125" s="310"/>
      <c r="J125" s="310"/>
      <c r="K125" s="310"/>
      <c r="L125" s="312">
        <f t="shared" ref="L125" si="66">SUM(I125:K125)*100/G125</f>
        <v>0</v>
      </c>
      <c r="M125" s="310">
        <v>1</v>
      </c>
      <c r="N125" s="310">
        <v>5</v>
      </c>
      <c r="O125" s="310">
        <v>2</v>
      </c>
      <c r="P125" s="312">
        <f t="shared" ref="P125" si="67">SUM(M125:O125)*100/G125</f>
        <v>72.727272727272734</v>
      </c>
      <c r="Q125" s="310">
        <v>2</v>
      </c>
      <c r="R125" s="310">
        <v>1</v>
      </c>
      <c r="S125" s="310"/>
      <c r="T125" s="312">
        <f t="shared" ref="T125" si="68">SUM(Q125:S125)*100/G125</f>
        <v>27.272727272727273</v>
      </c>
      <c r="U125" s="310"/>
      <c r="V125" s="310"/>
      <c r="W125" s="310"/>
      <c r="X125" s="312">
        <f t="shared" si="65"/>
        <v>0</v>
      </c>
      <c r="Y125" s="354">
        <f t="shared" ref="Y125" si="69">((1*I125)+(2*J125)+(3*K125)+(4*M125)+(5*N125)+(6*O125)+(7*Q125)+(8*R125)+(9*S125)+(10*U125)+(11*V125)+(12*W125))/G125</f>
        <v>5.7272727272727275</v>
      </c>
      <c r="Z125" s="355">
        <f t="shared" ref="Z125" si="70">T125+X125</f>
        <v>27.272727272727273</v>
      </c>
    </row>
    <row r="126" spans="2:26" x14ac:dyDescent="0.25">
      <c r="B126" s="3"/>
      <c r="C126" s="346" t="s">
        <v>66</v>
      </c>
      <c r="D126" s="343" t="s">
        <v>20</v>
      </c>
      <c r="E126" s="300">
        <v>8</v>
      </c>
      <c r="F126" s="300">
        <v>12</v>
      </c>
      <c r="G126" s="331">
        <f t="shared" si="0"/>
        <v>12</v>
      </c>
      <c r="H126" s="346" t="s">
        <v>25</v>
      </c>
      <c r="I126" s="308"/>
      <c r="J126" s="308"/>
      <c r="K126" s="308"/>
      <c r="L126" s="301">
        <f t="shared" si="6"/>
        <v>0</v>
      </c>
      <c r="M126" s="308">
        <v>3</v>
      </c>
      <c r="N126" s="308"/>
      <c r="O126" s="308">
        <v>4</v>
      </c>
      <c r="P126" s="301">
        <f t="shared" si="7"/>
        <v>58.333333333333336</v>
      </c>
      <c r="Q126" s="308">
        <v>2</v>
      </c>
      <c r="R126" s="308">
        <v>2</v>
      </c>
      <c r="S126" s="308">
        <v>1</v>
      </c>
      <c r="T126" s="301">
        <f t="shared" si="8"/>
        <v>41.666666666666664</v>
      </c>
      <c r="U126" s="308"/>
      <c r="V126" s="308"/>
      <c r="W126" s="308"/>
      <c r="X126" s="380">
        <f t="shared" si="65"/>
        <v>0</v>
      </c>
      <c r="Y126" s="301">
        <f>((1*I126)+(2*J126)+(3*K126)+(4*M126)+(5*N126)+(6*O126)+(7*Q126)+(8*R126)+(9*S126)+(10*U126)+(11*V126)+(12*W126))/G126</f>
        <v>6.25</v>
      </c>
      <c r="Z126" s="344">
        <f t="shared" si="2"/>
        <v>41.666666666666664</v>
      </c>
    </row>
    <row r="127" spans="2:26" x14ac:dyDescent="0.25">
      <c r="B127" s="3"/>
      <c r="C127" s="347" t="s">
        <v>66</v>
      </c>
      <c r="D127" s="338" t="s">
        <v>102</v>
      </c>
      <c r="E127" s="339">
        <v>9</v>
      </c>
      <c r="F127" s="339">
        <v>12</v>
      </c>
      <c r="G127" s="331">
        <f t="shared" si="0"/>
        <v>12</v>
      </c>
      <c r="H127" s="347" t="s">
        <v>25</v>
      </c>
      <c r="I127" s="349"/>
      <c r="J127" s="349"/>
      <c r="K127" s="349"/>
      <c r="L127" s="333">
        <f t="shared" si="6"/>
        <v>0</v>
      </c>
      <c r="M127" s="349">
        <v>2</v>
      </c>
      <c r="N127" s="349">
        <v>4</v>
      </c>
      <c r="O127" s="349">
        <v>2</v>
      </c>
      <c r="P127" s="333">
        <f t="shared" si="7"/>
        <v>66.666666666666671</v>
      </c>
      <c r="Q127" s="349">
        <v>1</v>
      </c>
      <c r="R127" s="349">
        <v>2</v>
      </c>
      <c r="S127" s="349">
        <v>1</v>
      </c>
      <c r="T127" s="333">
        <f t="shared" si="8"/>
        <v>33.333333333333336</v>
      </c>
      <c r="U127" s="349"/>
      <c r="V127" s="349"/>
      <c r="W127" s="349"/>
      <c r="X127" s="381">
        <f t="shared" si="65"/>
        <v>0</v>
      </c>
      <c r="Y127" s="333">
        <f>((1*I127)+(2*J127)+(3*K127)+(4*M127)+(5*N127)+(6*O127)+(7*Q127)+(8*R127)+(9*S127)+(10*U127)+(11*V127)+(12*W127))/G127</f>
        <v>6</v>
      </c>
      <c r="Z127" s="341">
        <f t="shared" si="2"/>
        <v>33.333333333333336</v>
      </c>
    </row>
    <row r="128" spans="2:26" x14ac:dyDescent="0.25">
      <c r="B128" s="3"/>
      <c r="C128" s="347" t="s">
        <v>66</v>
      </c>
      <c r="D128" s="330" t="s">
        <v>108</v>
      </c>
      <c r="E128" s="369">
        <v>10</v>
      </c>
      <c r="F128" s="369">
        <v>11</v>
      </c>
      <c r="G128" s="331">
        <f t="shared" ref="G128:G129" si="71">I128+J128+K128+M128+N128+O128+Q128+R128+S128+U128+V128+W128</f>
        <v>11</v>
      </c>
      <c r="H128" s="375" t="s">
        <v>24</v>
      </c>
      <c r="I128" s="299"/>
      <c r="J128" s="299"/>
      <c r="K128" s="300">
        <v>1</v>
      </c>
      <c r="L128" s="301">
        <f>SUM(I128:K128)*100/G128</f>
        <v>9.0909090909090917</v>
      </c>
      <c r="M128" s="302">
        <v>1</v>
      </c>
      <c r="N128" s="302">
        <v>1</v>
      </c>
      <c r="O128" s="303">
        <v>4</v>
      </c>
      <c r="P128" s="301">
        <f>SUM(M128:O128)*100/G128</f>
        <v>54.545454545454547</v>
      </c>
      <c r="Q128" s="302">
        <v>2</v>
      </c>
      <c r="R128" s="302"/>
      <c r="S128" s="303">
        <v>1</v>
      </c>
      <c r="T128" s="301">
        <f>SUM(Q128:S128)*100/G128</f>
        <v>27.272727272727273</v>
      </c>
      <c r="U128" s="302">
        <v>1</v>
      </c>
      <c r="V128" s="302"/>
      <c r="W128" s="303"/>
      <c r="X128" s="301">
        <f>SUM(U128:W128)*100/G127</f>
        <v>8.3333333333333339</v>
      </c>
      <c r="Y128" s="334">
        <f t="shared" ref="Y128:Y129" si="72">((1*I128)+(2*J128)+(3*K128)+(4*M128)+(5*N128)+(6*O128)+(7*Q128)+(8*R128)+(9*S128)+(10*U128)+(11*V128)+(12*W128))/G128</f>
        <v>6.2727272727272725</v>
      </c>
      <c r="Z128" s="335">
        <f t="shared" ref="Z128:Z129" si="73">T128+X128</f>
        <v>35.606060606060609</v>
      </c>
    </row>
    <row r="129" spans="2:26" x14ac:dyDescent="0.25">
      <c r="B129" s="3"/>
      <c r="C129" s="347" t="s">
        <v>66</v>
      </c>
      <c r="D129" s="330" t="s">
        <v>114</v>
      </c>
      <c r="E129" s="369">
        <v>11</v>
      </c>
      <c r="F129" s="369">
        <v>11</v>
      </c>
      <c r="G129" s="331">
        <f t="shared" si="71"/>
        <v>11</v>
      </c>
      <c r="H129" s="375" t="s">
        <v>24</v>
      </c>
      <c r="I129" s="299"/>
      <c r="J129" s="299"/>
      <c r="K129" s="300">
        <v>1</v>
      </c>
      <c r="L129" s="301">
        <f>SUM(I129:K129)*100/G129</f>
        <v>9.0909090909090917</v>
      </c>
      <c r="M129" s="302"/>
      <c r="N129" s="302">
        <v>2</v>
      </c>
      <c r="O129" s="303">
        <v>2</v>
      </c>
      <c r="P129" s="301">
        <f>SUM(M129:O129)*100/G129</f>
        <v>36.363636363636367</v>
      </c>
      <c r="Q129" s="302">
        <v>2</v>
      </c>
      <c r="R129" s="302">
        <v>1</v>
      </c>
      <c r="S129" s="303">
        <v>2</v>
      </c>
      <c r="T129" s="301">
        <f>SUM(Q129:S129)*100/G129</f>
        <v>45.454545454545453</v>
      </c>
      <c r="U129" s="302"/>
      <c r="V129" s="302">
        <v>1</v>
      </c>
      <c r="W129" s="303"/>
      <c r="X129" s="301">
        <f>SUM(U129:W129)*100/G128</f>
        <v>9.0909090909090917</v>
      </c>
      <c r="Y129" s="334">
        <f t="shared" si="72"/>
        <v>6.9090909090909092</v>
      </c>
      <c r="Z129" s="335">
        <f t="shared" si="73"/>
        <v>54.545454545454547</v>
      </c>
    </row>
    <row r="130" spans="2:26" x14ac:dyDescent="0.25">
      <c r="B130" s="3"/>
      <c r="C130" s="346"/>
      <c r="D130" s="374"/>
      <c r="E130" s="303"/>
      <c r="F130" s="303"/>
      <c r="G130" s="343"/>
      <c r="H130" s="373"/>
      <c r="I130" s="308"/>
      <c r="J130" s="308"/>
      <c r="K130" s="308"/>
      <c r="L130" s="301"/>
      <c r="M130" s="308"/>
      <c r="N130" s="308"/>
      <c r="O130" s="308"/>
      <c r="P130" s="301"/>
      <c r="Q130" s="308"/>
      <c r="R130" s="308"/>
      <c r="S130" s="308"/>
      <c r="T130" s="301"/>
      <c r="U130" s="308"/>
      <c r="V130" s="308"/>
      <c r="W130" s="308"/>
      <c r="X130" s="301"/>
      <c r="Y130" s="336">
        <f>Y129-Y128</f>
        <v>0.63636363636363669</v>
      </c>
      <c r="Z130" s="336">
        <f>Z129-Z128</f>
        <v>18.939393939393938</v>
      </c>
    </row>
    <row r="131" spans="2:26" x14ac:dyDescent="0.25">
      <c r="B131" s="3"/>
      <c r="C131" s="377" t="s">
        <v>66</v>
      </c>
      <c r="D131" s="351" t="s">
        <v>91</v>
      </c>
      <c r="E131" s="378">
        <v>8</v>
      </c>
      <c r="F131" s="378">
        <v>11</v>
      </c>
      <c r="G131" s="331">
        <f t="shared" si="0"/>
        <v>9</v>
      </c>
      <c r="H131" s="379" t="s">
        <v>25</v>
      </c>
      <c r="I131" s="310"/>
      <c r="J131" s="310"/>
      <c r="K131" s="310">
        <v>2</v>
      </c>
      <c r="L131" s="312">
        <v>2</v>
      </c>
      <c r="M131" s="310">
        <v>3</v>
      </c>
      <c r="N131" s="310">
        <v>1</v>
      </c>
      <c r="O131" s="310"/>
      <c r="P131" s="312">
        <f t="shared" ref="P131" si="74">SUM(M131:O131)*100/G131</f>
        <v>44.444444444444443</v>
      </c>
      <c r="Q131" s="310">
        <v>1</v>
      </c>
      <c r="R131" s="310">
        <v>1</v>
      </c>
      <c r="S131" s="310"/>
      <c r="T131" s="312">
        <f t="shared" ref="T131" si="75">SUM(Q131:S131)*100/G131</f>
        <v>22.222222222222221</v>
      </c>
      <c r="U131" s="310">
        <v>1</v>
      </c>
      <c r="V131" s="310"/>
      <c r="W131" s="310"/>
      <c r="X131" s="312">
        <f t="shared" si="65"/>
        <v>11.111111111111111</v>
      </c>
      <c r="Y131" s="354">
        <f t="shared" ref="Y131" si="76">((1*I131)+(2*J131)+(3*K131)+(4*M131)+(5*N131)+(6*O131)+(7*Q131)+(8*R131)+(9*S131)+(10*U131)+(11*V131)+(12*W131))/G131</f>
        <v>5.333333333333333</v>
      </c>
      <c r="Z131" s="355">
        <f t="shared" ref="Z131" si="77">T131+X131</f>
        <v>33.333333333333329</v>
      </c>
    </row>
    <row r="132" spans="2:26" x14ac:dyDescent="0.25">
      <c r="B132" s="3"/>
      <c r="C132" s="346" t="s">
        <v>66</v>
      </c>
      <c r="D132" s="343" t="s">
        <v>20</v>
      </c>
      <c r="E132" s="300">
        <v>9</v>
      </c>
      <c r="F132" s="300">
        <v>11</v>
      </c>
      <c r="G132" s="331">
        <f>I132+J132+K132+M132+N132+O132+Q132+R132+S132+U132+V132+W132</f>
        <v>11</v>
      </c>
      <c r="H132" s="346" t="s">
        <v>25</v>
      </c>
      <c r="I132" s="308"/>
      <c r="J132" s="308"/>
      <c r="K132" s="308">
        <v>1</v>
      </c>
      <c r="L132" s="301">
        <f t="shared" si="6"/>
        <v>9.0909090909090917</v>
      </c>
      <c r="M132" s="308">
        <v>2</v>
      </c>
      <c r="N132" s="308">
        <v>2</v>
      </c>
      <c r="O132" s="308">
        <v>2</v>
      </c>
      <c r="P132" s="301">
        <f t="shared" si="7"/>
        <v>54.545454545454547</v>
      </c>
      <c r="Q132" s="308">
        <v>1</v>
      </c>
      <c r="R132" s="308">
        <v>1</v>
      </c>
      <c r="S132" s="308">
        <v>1</v>
      </c>
      <c r="T132" s="301">
        <f t="shared" si="8"/>
        <v>27.272727272727273</v>
      </c>
      <c r="U132" s="308">
        <v>1</v>
      </c>
      <c r="V132" s="308"/>
      <c r="W132" s="308"/>
      <c r="X132" s="380">
        <f>SUM(U132:W132)*100/G132</f>
        <v>9.0909090909090917</v>
      </c>
      <c r="Y132" s="301">
        <f>((1*I132)+(2*J132)+(3*K132)+(4*M132)+(5*N132)+(6*O132)+(7*Q132)+(8*R132)+(9*S132)+(10*U132)+(11*V132)+(12*W132))/G132</f>
        <v>6.0909090909090908</v>
      </c>
      <c r="Z132" s="344">
        <f t="shared" si="2"/>
        <v>36.363636363636367</v>
      </c>
    </row>
    <row r="133" spans="2:26" x14ac:dyDescent="0.25">
      <c r="B133" s="3"/>
      <c r="C133" s="347" t="s">
        <v>66</v>
      </c>
      <c r="D133" s="338" t="s">
        <v>102</v>
      </c>
      <c r="E133" s="339">
        <v>10</v>
      </c>
      <c r="F133" s="339">
        <v>10</v>
      </c>
      <c r="G133" s="331">
        <f>I133+J133+K133+M133+N133+O133+Q133+R133+S133+U133+V133+W133</f>
        <v>10</v>
      </c>
      <c r="H133" s="347" t="s">
        <v>25</v>
      </c>
      <c r="I133" s="349"/>
      <c r="J133" s="349">
        <v>1</v>
      </c>
      <c r="K133" s="349">
        <v>2</v>
      </c>
      <c r="L133" s="333">
        <f t="shared" si="6"/>
        <v>30</v>
      </c>
      <c r="M133" s="349"/>
      <c r="N133" s="349">
        <v>4</v>
      </c>
      <c r="O133" s="349"/>
      <c r="P133" s="333">
        <f t="shared" si="7"/>
        <v>40</v>
      </c>
      <c r="Q133" s="349"/>
      <c r="R133" s="349">
        <v>2</v>
      </c>
      <c r="S133" s="349"/>
      <c r="T133" s="333">
        <f t="shared" si="8"/>
        <v>20</v>
      </c>
      <c r="U133" s="349">
        <v>1</v>
      </c>
      <c r="V133" s="349"/>
      <c r="W133" s="349"/>
      <c r="X133" s="381">
        <f>SUM(U133:W133)*100/G133</f>
        <v>10</v>
      </c>
      <c r="Y133" s="333">
        <f>((1*I133)+(2*J133)+(3*K133)+(4*M133)+(5*N133)+(6*O133)+(7*Q133)+(8*R133)+(9*S133)+(10*U133)+(11*V133)+(12*W133))/G133</f>
        <v>5.4</v>
      </c>
      <c r="Z133" s="341">
        <f t="shared" si="2"/>
        <v>30</v>
      </c>
    </row>
    <row r="134" spans="2:26" x14ac:dyDescent="0.25">
      <c r="B134" s="3"/>
      <c r="C134" s="347" t="s">
        <v>66</v>
      </c>
      <c r="D134" s="330" t="s">
        <v>108</v>
      </c>
      <c r="E134" s="369">
        <v>11</v>
      </c>
      <c r="F134" s="369">
        <v>10</v>
      </c>
      <c r="G134" s="331">
        <f t="shared" ref="G134" si="78">I134+J134+K134+M134+N134+O134+Q134+R134+S134+U134+V134+W134</f>
        <v>10</v>
      </c>
      <c r="H134" s="375" t="s">
        <v>24</v>
      </c>
      <c r="I134" s="299"/>
      <c r="J134" s="299">
        <v>1</v>
      </c>
      <c r="K134" s="300">
        <v>1</v>
      </c>
      <c r="L134" s="301">
        <f>SUM(I134:K134)*100/G134</f>
        <v>20</v>
      </c>
      <c r="M134" s="302">
        <v>1</v>
      </c>
      <c r="N134" s="302">
        <v>3</v>
      </c>
      <c r="O134" s="303">
        <v>1</v>
      </c>
      <c r="P134" s="301">
        <f>SUM(M134:O134)*100/G134</f>
        <v>50</v>
      </c>
      <c r="Q134" s="302"/>
      <c r="R134" s="302">
        <v>2</v>
      </c>
      <c r="S134" s="303"/>
      <c r="T134" s="301">
        <f>SUM(Q134:S134)*100/G134</f>
        <v>20</v>
      </c>
      <c r="U134" s="302"/>
      <c r="V134" s="302">
        <v>1</v>
      </c>
      <c r="W134" s="303"/>
      <c r="X134" s="301">
        <f>SUM(U134:W134)*100/G133</f>
        <v>10</v>
      </c>
      <c r="Y134" s="334">
        <f t="shared" ref="Y134" si="79">((1*I134)+(2*J134)+(3*K134)+(4*M134)+(5*N134)+(6*O134)+(7*Q134)+(8*R134)+(9*S134)+(10*U134)+(11*V134)+(12*W134))/G134</f>
        <v>5.7</v>
      </c>
      <c r="Z134" s="335">
        <f t="shared" si="2"/>
        <v>30</v>
      </c>
    </row>
    <row r="135" spans="2:26" x14ac:dyDescent="0.25">
      <c r="B135" s="3"/>
      <c r="C135" s="346"/>
      <c r="D135" s="374"/>
      <c r="E135" s="303"/>
      <c r="F135" s="303"/>
      <c r="G135" s="343"/>
      <c r="H135" s="373"/>
      <c r="I135" s="308"/>
      <c r="J135" s="308"/>
      <c r="K135" s="308"/>
      <c r="L135" s="301"/>
      <c r="M135" s="308"/>
      <c r="N135" s="308"/>
      <c r="O135" s="308"/>
      <c r="P135" s="301"/>
      <c r="Q135" s="308"/>
      <c r="R135" s="308"/>
      <c r="S135" s="308"/>
      <c r="T135" s="301"/>
      <c r="U135" s="308"/>
      <c r="V135" s="308"/>
      <c r="W135" s="308"/>
      <c r="X135" s="301"/>
      <c r="Y135" s="336">
        <f>Y134-Y133</f>
        <v>0.29999999999999982</v>
      </c>
      <c r="Z135" s="336">
        <f>Z134-Z133</f>
        <v>0</v>
      </c>
    </row>
    <row r="136" spans="2:26" x14ac:dyDescent="0.25">
      <c r="B136" s="3"/>
      <c r="C136" s="347" t="s">
        <v>66</v>
      </c>
      <c r="D136" s="338" t="s">
        <v>102</v>
      </c>
      <c r="E136" s="339">
        <v>11</v>
      </c>
      <c r="F136" s="339">
        <v>7</v>
      </c>
      <c r="G136" s="331">
        <f t="shared" si="0"/>
        <v>7</v>
      </c>
      <c r="H136" s="347" t="s">
        <v>25</v>
      </c>
      <c r="I136" s="349"/>
      <c r="J136" s="349">
        <v>4</v>
      </c>
      <c r="K136" s="349">
        <v>1</v>
      </c>
      <c r="L136" s="333">
        <f t="shared" si="6"/>
        <v>71.428571428571431</v>
      </c>
      <c r="M136" s="349"/>
      <c r="N136" s="349">
        <v>2</v>
      </c>
      <c r="O136" s="349"/>
      <c r="P136" s="333">
        <f t="shared" si="7"/>
        <v>28.571428571428573</v>
      </c>
      <c r="Q136" s="349"/>
      <c r="R136" s="349"/>
      <c r="S136" s="349"/>
      <c r="T136" s="333">
        <f t="shared" si="8"/>
        <v>0</v>
      </c>
      <c r="U136" s="349"/>
      <c r="V136" s="349"/>
      <c r="W136" s="349"/>
      <c r="X136" s="381">
        <f t="shared" si="65"/>
        <v>0</v>
      </c>
      <c r="Y136" s="333">
        <f t="shared" si="1"/>
        <v>3</v>
      </c>
      <c r="Z136" s="341">
        <f t="shared" si="2"/>
        <v>0</v>
      </c>
    </row>
    <row r="137" spans="2:26" x14ac:dyDescent="0.25">
      <c r="B137" s="3"/>
      <c r="C137" s="346"/>
      <c r="D137" s="343"/>
      <c r="E137" s="300"/>
      <c r="F137" s="300"/>
      <c r="G137" s="361"/>
      <c r="H137" s="346"/>
      <c r="I137" s="308"/>
      <c r="J137" s="308"/>
      <c r="K137" s="308"/>
      <c r="L137" s="301"/>
      <c r="M137" s="308"/>
      <c r="N137" s="308"/>
      <c r="O137" s="308"/>
      <c r="P137" s="301"/>
      <c r="Q137" s="308"/>
      <c r="R137" s="308"/>
      <c r="S137" s="308"/>
      <c r="T137" s="301"/>
      <c r="U137" s="308"/>
      <c r="V137" s="308"/>
      <c r="W137" s="308"/>
      <c r="X137" s="380"/>
      <c r="Y137" s="301"/>
      <c r="Z137" s="301"/>
    </row>
    <row r="138" spans="2:26" x14ac:dyDescent="0.25">
      <c r="B138" s="3"/>
      <c r="C138" s="346"/>
      <c r="D138" s="338" t="s">
        <v>102</v>
      </c>
      <c r="E138" s="300"/>
      <c r="F138" s="300"/>
      <c r="G138" s="361"/>
      <c r="H138" s="347" t="s">
        <v>25</v>
      </c>
      <c r="I138" s="308"/>
      <c r="J138" s="308"/>
      <c r="K138" s="308"/>
      <c r="L138" s="301"/>
      <c r="M138" s="308"/>
      <c r="N138" s="308"/>
      <c r="O138" s="308"/>
      <c r="P138" s="301"/>
      <c r="Q138" s="308"/>
      <c r="R138" s="308"/>
      <c r="S138" s="308"/>
      <c r="T138" s="301"/>
      <c r="U138" s="308"/>
      <c r="V138" s="308"/>
      <c r="W138" s="308"/>
      <c r="X138" s="301"/>
      <c r="Y138" s="333">
        <f>AVERAGE(Y136,Y133,Y127,Y121,Y115,Y110)</f>
        <v>5.1000000000000005</v>
      </c>
      <c r="Z138" s="333">
        <f>AVERAGE(Z136,Z133,Z127,Z121,Z115,Z110)</f>
        <v>27.460317460317466</v>
      </c>
    </row>
    <row r="139" spans="2:26" x14ac:dyDescent="0.25">
      <c r="B139" s="18"/>
      <c r="C139" s="373"/>
      <c r="D139" s="330" t="s">
        <v>108</v>
      </c>
      <c r="E139" s="303"/>
      <c r="F139" s="303"/>
      <c r="G139" s="361"/>
      <c r="H139" s="375" t="s">
        <v>24</v>
      </c>
      <c r="I139" s="308"/>
      <c r="J139" s="308"/>
      <c r="K139" s="308"/>
      <c r="L139" s="301"/>
      <c r="M139" s="308"/>
      <c r="N139" s="308"/>
      <c r="O139" s="308"/>
      <c r="P139" s="301"/>
      <c r="Q139" s="308"/>
      <c r="R139" s="308"/>
      <c r="S139" s="308"/>
      <c r="T139" s="301"/>
      <c r="U139" s="308"/>
      <c r="V139" s="308"/>
      <c r="W139" s="308"/>
      <c r="X139" s="301"/>
      <c r="Y139" s="334">
        <f>AVERAGE(Y134,Y128,Y122,Y116,Y111,Y107)</f>
        <v>5.4031576266870394</v>
      </c>
      <c r="Z139" s="334">
        <f>AVERAGE(Z134,Z128,Z122,Z116,Z111,Z107)</f>
        <v>25.836304218657162</v>
      </c>
    </row>
    <row r="140" spans="2:26" x14ac:dyDescent="0.25">
      <c r="B140" s="18"/>
      <c r="C140" s="373"/>
      <c r="D140" s="330" t="s">
        <v>114</v>
      </c>
      <c r="E140" s="303"/>
      <c r="F140" s="303"/>
      <c r="G140" s="361"/>
      <c r="H140" s="375" t="s">
        <v>24</v>
      </c>
      <c r="I140" s="308"/>
      <c r="J140" s="308"/>
      <c r="K140" s="308"/>
      <c r="L140" s="301"/>
      <c r="M140" s="308"/>
      <c r="N140" s="308"/>
      <c r="O140" s="308"/>
      <c r="P140" s="301"/>
      <c r="Q140" s="308"/>
      <c r="R140" s="308"/>
      <c r="S140" s="308"/>
      <c r="T140" s="301"/>
      <c r="U140" s="308"/>
      <c r="V140" s="308"/>
      <c r="W140" s="308"/>
      <c r="X140" s="301"/>
      <c r="Y140" s="334">
        <f>AVERAGE(Y129,Y123,Y117,Y112,Y108)</f>
        <v>5.5085221967574913</v>
      </c>
      <c r="Z140" s="334">
        <f>AVERAGE(Z129,Z123,Z117,Z112,Z108)</f>
        <v>34.348866819455054</v>
      </c>
    </row>
    <row r="141" spans="2:26" x14ac:dyDescent="0.25">
      <c r="B141" s="18"/>
      <c r="C141" s="373"/>
      <c r="D141" s="382"/>
      <c r="E141" s="303"/>
      <c r="F141" s="303"/>
      <c r="G141" s="361"/>
      <c r="H141" s="373"/>
      <c r="I141" s="308"/>
      <c r="J141" s="308"/>
      <c r="K141" s="308"/>
      <c r="L141" s="301"/>
      <c r="M141" s="308"/>
      <c r="N141" s="308"/>
      <c r="O141" s="308"/>
      <c r="P141" s="301"/>
      <c r="Q141" s="308"/>
      <c r="R141" s="308"/>
      <c r="S141" s="308"/>
      <c r="T141" s="301"/>
      <c r="U141" s="308"/>
      <c r="V141" s="308"/>
      <c r="W141" s="308"/>
      <c r="X141" s="301"/>
      <c r="Y141" s="336">
        <f>Y140-Y139</f>
        <v>0.10536457007045197</v>
      </c>
      <c r="Z141" s="336">
        <f>Z140-Z139</f>
        <v>8.5125626007978923</v>
      </c>
    </row>
    <row r="142" spans="2:26" x14ac:dyDescent="0.25">
      <c r="B142" s="18"/>
      <c r="C142" s="347" t="s">
        <v>65</v>
      </c>
      <c r="D142" s="374" t="s">
        <v>114</v>
      </c>
      <c r="E142" s="303">
        <v>6</v>
      </c>
      <c r="F142" s="303">
        <v>10</v>
      </c>
      <c r="G142" s="331">
        <f t="shared" ref="G142:G144" si="80">I142+J142+K142+M142+N142+O142+Q142+R142+S142+U142+V142+W142</f>
        <v>10</v>
      </c>
      <c r="H142" s="375" t="s">
        <v>26</v>
      </c>
      <c r="I142" s="308"/>
      <c r="J142" s="308"/>
      <c r="K142" s="308">
        <v>2</v>
      </c>
      <c r="L142" s="301">
        <f>SUM(I142:K142)*100/G142</f>
        <v>20</v>
      </c>
      <c r="M142" s="308"/>
      <c r="N142" s="308">
        <v>2</v>
      </c>
      <c r="O142" s="308">
        <v>1</v>
      </c>
      <c r="P142" s="301">
        <f>SUM(M142:O142)*100/G142</f>
        <v>30</v>
      </c>
      <c r="Q142" s="308">
        <v>1</v>
      </c>
      <c r="R142" s="308">
        <v>3</v>
      </c>
      <c r="S142" s="308"/>
      <c r="T142" s="301">
        <f>SUM(Q142:S142)*100/G142</f>
        <v>40</v>
      </c>
      <c r="U142" s="308">
        <v>1</v>
      </c>
      <c r="V142" s="308"/>
      <c r="W142" s="308"/>
      <c r="X142" s="301">
        <f>SUM(U142:W142)*100/G142</f>
        <v>10</v>
      </c>
      <c r="Y142" s="334">
        <f t="shared" ref="Y142:Y144" si="81">((1*I142)+(2*J142)+(3*K142)+(4*M142)+(5*N142)+(6*O142)+(7*Q142)+(8*R142)+(9*S142)+(10*U142)+(11*V142)+(12*W142))/G142</f>
        <v>6.3</v>
      </c>
      <c r="Z142" s="335">
        <f t="shared" ref="Z142:Z144" si="82">T142+X142</f>
        <v>50</v>
      </c>
    </row>
    <row r="143" spans="2:26" x14ac:dyDescent="0.25">
      <c r="B143" s="18"/>
      <c r="C143" s="347" t="s">
        <v>67</v>
      </c>
      <c r="D143" s="330" t="s">
        <v>108</v>
      </c>
      <c r="E143" s="369">
        <v>6</v>
      </c>
      <c r="F143" s="369">
        <v>17</v>
      </c>
      <c r="G143" s="331">
        <f t="shared" si="80"/>
        <v>17</v>
      </c>
      <c r="H143" s="375" t="s">
        <v>26</v>
      </c>
      <c r="I143" s="299"/>
      <c r="J143" s="299"/>
      <c r="K143" s="300">
        <v>2</v>
      </c>
      <c r="L143" s="301">
        <f>SUM(I143:K143)*100/G143</f>
        <v>11.764705882352942</v>
      </c>
      <c r="M143" s="302">
        <v>1</v>
      </c>
      <c r="N143" s="302">
        <v>1</v>
      </c>
      <c r="O143" s="303">
        <v>9</v>
      </c>
      <c r="P143" s="301">
        <f>SUM(M143:O143)*100/G143</f>
        <v>64.705882352941174</v>
      </c>
      <c r="Q143" s="302">
        <v>2</v>
      </c>
      <c r="R143" s="302"/>
      <c r="S143" s="303">
        <v>1</v>
      </c>
      <c r="T143" s="301">
        <f>SUM(Q143:S143)*100/G143</f>
        <v>17.647058823529413</v>
      </c>
      <c r="U143" s="302">
        <v>1</v>
      </c>
      <c r="V143" s="302"/>
      <c r="W143" s="303"/>
      <c r="X143" s="301">
        <f>SUM(U143:W143)*100/G143</f>
        <v>5.882352941176471</v>
      </c>
      <c r="Y143" s="334">
        <f t="shared" si="81"/>
        <v>6</v>
      </c>
      <c r="Z143" s="335">
        <f t="shared" si="82"/>
        <v>23.529411764705884</v>
      </c>
    </row>
    <row r="144" spans="2:26" x14ac:dyDescent="0.25">
      <c r="B144" s="18"/>
      <c r="C144" s="347" t="s">
        <v>65</v>
      </c>
      <c r="D144" s="330" t="s">
        <v>114</v>
      </c>
      <c r="E144" s="369">
        <v>7</v>
      </c>
      <c r="F144" s="369">
        <v>17</v>
      </c>
      <c r="G144" s="331">
        <f t="shared" si="80"/>
        <v>17</v>
      </c>
      <c r="H144" s="375" t="s">
        <v>26</v>
      </c>
      <c r="I144" s="299"/>
      <c r="J144" s="299"/>
      <c r="K144" s="300">
        <v>2</v>
      </c>
      <c r="L144" s="301">
        <f>SUM(I144:K144)*100/G144</f>
        <v>11.764705882352942</v>
      </c>
      <c r="M144" s="302">
        <v>1</v>
      </c>
      <c r="N144" s="302">
        <v>3</v>
      </c>
      <c r="O144" s="303">
        <v>2</v>
      </c>
      <c r="P144" s="301">
        <f>SUM(M144:O144)*100/G144</f>
        <v>35.294117647058826</v>
      </c>
      <c r="Q144" s="302">
        <v>4</v>
      </c>
      <c r="R144" s="302">
        <v>2</v>
      </c>
      <c r="S144" s="303">
        <v>2</v>
      </c>
      <c r="T144" s="301">
        <f>SUM(Q144:S144)*100/G144</f>
        <v>47.058823529411768</v>
      </c>
      <c r="U144" s="302">
        <v>1</v>
      </c>
      <c r="V144" s="302"/>
      <c r="W144" s="303"/>
      <c r="X144" s="301">
        <f>SUM(U144:W144)*100/G144</f>
        <v>5.882352941176471</v>
      </c>
      <c r="Y144" s="334">
        <f t="shared" si="81"/>
        <v>6.4117647058823533</v>
      </c>
      <c r="Z144" s="335">
        <f t="shared" si="82"/>
        <v>52.941176470588239</v>
      </c>
    </row>
    <row r="145" spans="2:26" x14ac:dyDescent="0.25">
      <c r="B145" s="18"/>
      <c r="C145" s="347"/>
      <c r="D145" s="330"/>
      <c r="E145" s="369"/>
      <c r="F145" s="369"/>
      <c r="G145" s="331"/>
      <c r="H145" s="375"/>
      <c r="I145" s="299"/>
      <c r="J145" s="299"/>
      <c r="K145" s="300"/>
      <c r="L145" s="301"/>
      <c r="M145" s="302"/>
      <c r="N145" s="302"/>
      <c r="O145" s="303"/>
      <c r="P145" s="301"/>
      <c r="Q145" s="302"/>
      <c r="R145" s="302"/>
      <c r="S145" s="303"/>
      <c r="T145" s="301"/>
      <c r="U145" s="302"/>
      <c r="V145" s="302"/>
      <c r="W145" s="303"/>
      <c r="X145" s="301"/>
      <c r="Y145" s="336">
        <f>Y144-Y143</f>
        <v>0.41176470588235325</v>
      </c>
      <c r="Z145" s="336">
        <f>Z144-Z143</f>
        <v>29.411764705882355</v>
      </c>
    </row>
    <row r="146" spans="2:26" x14ac:dyDescent="0.25">
      <c r="B146" s="18"/>
      <c r="C146" s="347" t="s">
        <v>67</v>
      </c>
      <c r="D146" s="376" t="s">
        <v>102</v>
      </c>
      <c r="E146" s="339">
        <v>6</v>
      </c>
      <c r="F146" s="339">
        <v>14</v>
      </c>
      <c r="G146" s="331">
        <f t="shared" si="0"/>
        <v>14</v>
      </c>
      <c r="H146" s="347" t="s">
        <v>26</v>
      </c>
      <c r="I146" s="349"/>
      <c r="J146" s="349">
        <v>1</v>
      </c>
      <c r="K146" s="349">
        <v>1</v>
      </c>
      <c r="L146" s="333">
        <f t="shared" si="6"/>
        <v>14.285714285714286</v>
      </c>
      <c r="M146" s="349">
        <v>4</v>
      </c>
      <c r="N146" s="349">
        <v>3</v>
      </c>
      <c r="O146" s="349">
        <v>1</v>
      </c>
      <c r="P146" s="333">
        <f t="shared" si="7"/>
        <v>57.142857142857146</v>
      </c>
      <c r="Q146" s="349">
        <v>1</v>
      </c>
      <c r="R146" s="349">
        <v>3</v>
      </c>
      <c r="S146" s="349"/>
      <c r="T146" s="333">
        <f t="shared" si="8"/>
        <v>28.571428571428573</v>
      </c>
      <c r="U146" s="349"/>
      <c r="V146" s="349"/>
      <c r="W146" s="349"/>
      <c r="X146" s="333">
        <f t="shared" si="9"/>
        <v>0</v>
      </c>
      <c r="Y146" s="333">
        <f t="shared" si="1"/>
        <v>5.2142857142857144</v>
      </c>
      <c r="Z146" s="341">
        <f t="shared" si="2"/>
        <v>28.571428571428573</v>
      </c>
    </row>
    <row r="147" spans="2:26" x14ac:dyDescent="0.25">
      <c r="B147" s="18"/>
      <c r="C147" s="347" t="s">
        <v>67</v>
      </c>
      <c r="D147" s="330" t="s">
        <v>108</v>
      </c>
      <c r="E147" s="369">
        <v>7</v>
      </c>
      <c r="F147" s="369">
        <v>14</v>
      </c>
      <c r="G147" s="331">
        <f t="shared" si="0"/>
        <v>14</v>
      </c>
      <c r="H147" s="375" t="s">
        <v>26</v>
      </c>
      <c r="I147" s="299"/>
      <c r="J147" s="299"/>
      <c r="K147" s="300">
        <v>3</v>
      </c>
      <c r="L147" s="301">
        <f>SUM(I147:K147)*100/G147</f>
        <v>21.428571428571427</v>
      </c>
      <c r="M147" s="302">
        <v>1</v>
      </c>
      <c r="N147" s="302">
        <v>1</v>
      </c>
      <c r="O147" s="303">
        <v>4</v>
      </c>
      <c r="P147" s="301">
        <f>SUM(M147:O147)*100/G147</f>
        <v>42.857142857142854</v>
      </c>
      <c r="Q147" s="302">
        <v>1</v>
      </c>
      <c r="R147" s="302">
        <v>4</v>
      </c>
      <c r="S147" s="303"/>
      <c r="T147" s="301">
        <f>SUM(Q147:S147)*100/G147</f>
        <v>35.714285714285715</v>
      </c>
      <c r="U147" s="302"/>
      <c r="V147" s="302"/>
      <c r="W147" s="303"/>
      <c r="X147" s="301">
        <f>SUM(U147:W147)*100/G146</f>
        <v>0</v>
      </c>
      <c r="Y147" s="334">
        <f t="shared" si="1"/>
        <v>5.7857142857142856</v>
      </c>
      <c r="Z147" s="335">
        <f t="shared" si="2"/>
        <v>35.714285714285715</v>
      </c>
    </row>
    <row r="148" spans="2:26" x14ac:dyDescent="0.25">
      <c r="B148" s="18"/>
      <c r="C148" s="347" t="s">
        <v>111</v>
      </c>
      <c r="D148" s="330" t="s">
        <v>114</v>
      </c>
      <c r="E148" s="369">
        <v>8</v>
      </c>
      <c r="F148" s="369">
        <v>15</v>
      </c>
      <c r="G148" s="331">
        <f t="shared" si="0"/>
        <v>15</v>
      </c>
      <c r="H148" s="375" t="s">
        <v>26</v>
      </c>
      <c r="I148" s="299"/>
      <c r="J148" s="299">
        <v>3</v>
      </c>
      <c r="K148" s="300"/>
      <c r="L148" s="301">
        <f>SUM(I148:K148)*100/G148</f>
        <v>20</v>
      </c>
      <c r="M148" s="302">
        <v>4</v>
      </c>
      <c r="N148" s="302">
        <v>2</v>
      </c>
      <c r="O148" s="303">
        <v>1</v>
      </c>
      <c r="P148" s="301">
        <f>SUM(M148:O148)*100/G148</f>
        <v>46.666666666666664</v>
      </c>
      <c r="Q148" s="302">
        <v>2</v>
      </c>
      <c r="R148" s="302">
        <v>3</v>
      </c>
      <c r="S148" s="303"/>
      <c r="T148" s="301">
        <f>SUM(Q148:S148)*100/G148</f>
        <v>33.333333333333336</v>
      </c>
      <c r="U148" s="302"/>
      <c r="V148" s="302"/>
      <c r="W148" s="303"/>
      <c r="X148" s="301">
        <f>SUM(U148:W148)*100/G147</f>
        <v>0</v>
      </c>
      <c r="Y148" s="334">
        <f t="shared" si="1"/>
        <v>5.0666666666666664</v>
      </c>
      <c r="Z148" s="335">
        <f t="shared" si="2"/>
        <v>33.333333333333336</v>
      </c>
    </row>
    <row r="149" spans="2:26" x14ac:dyDescent="0.25">
      <c r="B149" s="18"/>
      <c r="C149" s="373"/>
      <c r="D149" s="374"/>
      <c r="E149" s="303"/>
      <c r="F149" s="303"/>
      <c r="G149" s="343"/>
      <c r="H149" s="373"/>
      <c r="I149" s="308"/>
      <c r="J149" s="308"/>
      <c r="K149" s="308"/>
      <c r="L149" s="301"/>
      <c r="M149" s="308"/>
      <c r="N149" s="308"/>
      <c r="O149" s="308"/>
      <c r="P149" s="301"/>
      <c r="Q149" s="308"/>
      <c r="R149" s="308"/>
      <c r="S149" s="308"/>
      <c r="T149" s="301"/>
      <c r="U149" s="308"/>
      <c r="V149" s="308"/>
      <c r="W149" s="308"/>
      <c r="X149" s="301"/>
      <c r="Y149" s="336">
        <f>Y148-Y147</f>
        <v>-0.71904761904761916</v>
      </c>
      <c r="Z149" s="336">
        <f>Z148-Z147</f>
        <v>-2.3809523809523796</v>
      </c>
    </row>
    <row r="150" spans="2:26" x14ac:dyDescent="0.25">
      <c r="B150" s="3"/>
      <c r="C150" s="346" t="s">
        <v>67</v>
      </c>
      <c r="D150" s="343" t="s">
        <v>20</v>
      </c>
      <c r="E150" s="300">
        <v>6</v>
      </c>
      <c r="F150" s="383">
        <v>15</v>
      </c>
      <c r="G150" s="331">
        <f t="shared" si="0"/>
        <v>15</v>
      </c>
      <c r="H150" s="346" t="s">
        <v>26</v>
      </c>
      <c r="I150" s="308"/>
      <c r="J150" s="308"/>
      <c r="K150" s="308">
        <v>2</v>
      </c>
      <c r="L150" s="301">
        <f t="shared" si="6"/>
        <v>13.333333333333334</v>
      </c>
      <c r="M150" s="308">
        <v>2</v>
      </c>
      <c r="N150" s="308"/>
      <c r="O150" s="308">
        <v>3</v>
      </c>
      <c r="P150" s="301">
        <f t="shared" si="7"/>
        <v>33.333333333333336</v>
      </c>
      <c r="Q150" s="308">
        <v>1</v>
      </c>
      <c r="R150" s="308">
        <v>6</v>
      </c>
      <c r="S150" s="308"/>
      <c r="T150" s="301">
        <f t="shared" si="8"/>
        <v>46.666666666666664</v>
      </c>
      <c r="U150" s="308">
        <v>1</v>
      </c>
      <c r="V150" s="308"/>
      <c r="W150" s="308"/>
      <c r="X150" s="301">
        <f t="shared" si="9"/>
        <v>6.666666666666667</v>
      </c>
      <c r="Y150" s="301">
        <f t="shared" si="1"/>
        <v>6.4666666666666668</v>
      </c>
      <c r="Z150" s="344">
        <f t="shared" si="2"/>
        <v>53.333333333333329</v>
      </c>
    </row>
    <row r="151" spans="2:26" x14ac:dyDescent="0.25">
      <c r="B151" s="18"/>
      <c r="C151" s="347" t="s">
        <v>67</v>
      </c>
      <c r="D151" s="338" t="s">
        <v>102</v>
      </c>
      <c r="E151" s="339">
        <v>7</v>
      </c>
      <c r="F151" s="339">
        <v>14</v>
      </c>
      <c r="G151" s="331">
        <f t="shared" si="0"/>
        <v>14</v>
      </c>
      <c r="H151" s="347" t="s">
        <v>26</v>
      </c>
      <c r="I151" s="349"/>
      <c r="J151" s="349"/>
      <c r="K151" s="349">
        <v>2</v>
      </c>
      <c r="L151" s="333">
        <f t="shared" si="6"/>
        <v>14.285714285714286</v>
      </c>
      <c r="M151" s="349">
        <v>1</v>
      </c>
      <c r="N151" s="349">
        <v>1</v>
      </c>
      <c r="O151" s="349">
        <v>3</v>
      </c>
      <c r="P151" s="333">
        <f t="shared" si="7"/>
        <v>35.714285714285715</v>
      </c>
      <c r="Q151" s="349">
        <v>2</v>
      </c>
      <c r="R151" s="349">
        <v>3</v>
      </c>
      <c r="S151" s="349">
        <v>2</v>
      </c>
      <c r="T151" s="333">
        <f t="shared" si="8"/>
        <v>50</v>
      </c>
      <c r="U151" s="349"/>
      <c r="V151" s="349"/>
      <c r="W151" s="349"/>
      <c r="X151" s="333">
        <f t="shared" si="9"/>
        <v>0</v>
      </c>
      <c r="Y151" s="333">
        <f t="shared" si="1"/>
        <v>6.3571428571428568</v>
      </c>
      <c r="Z151" s="341">
        <f t="shared" si="2"/>
        <v>50</v>
      </c>
    </row>
    <row r="152" spans="2:26" x14ac:dyDescent="0.25">
      <c r="B152" s="3"/>
      <c r="C152" s="347" t="s">
        <v>67</v>
      </c>
      <c r="D152" s="330" t="s">
        <v>108</v>
      </c>
      <c r="E152" s="369">
        <v>8</v>
      </c>
      <c r="F152" s="369">
        <v>14</v>
      </c>
      <c r="G152" s="331">
        <f t="shared" ref="G152:G153" si="83">I152+J152+K152+M152+N152+O152+Q152+R152+S152+U152+V152+W152</f>
        <v>14</v>
      </c>
      <c r="H152" s="375" t="s">
        <v>26</v>
      </c>
      <c r="I152" s="299"/>
      <c r="J152" s="299"/>
      <c r="K152" s="300">
        <v>4</v>
      </c>
      <c r="L152" s="301">
        <f>SUM(I152:K152)*100/G152</f>
        <v>28.571428571428573</v>
      </c>
      <c r="M152" s="302"/>
      <c r="N152" s="302"/>
      <c r="O152" s="303">
        <v>4</v>
      </c>
      <c r="P152" s="301">
        <f>SUM(M152:O152)*100/G152</f>
        <v>28.571428571428573</v>
      </c>
      <c r="Q152" s="302">
        <v>2</v>
      </c>
      <c r="R152" s="302">
        <v>2</v>
      </c>
      <c r="S152" s="303">
        <v>1</v>
      </c>
      <c r="T152" s="301">
        <f>SUM(Q152:S152)*100/G152</f>
        <v>35.714285714285715</v>
      </c>
      <c r="U152" s="302">
        <v>1</v>
      </c>
      <c r="V152" s="302"/>
      <c r="W152" s="303"/>
      <c r="X152" s="301">
        <f>SUM(U152:W152)*100/G151</f>
        <v>7.1428571428571432</v>
      </c>
      <c r="Y152" s="334">
        <f t="shared" ref="Y152:Y153" si="84">((1*I152)+(2*J152)+(3*K152)+(4*M152)+(5*N152)+(6*O152)+(7*Q152)+(8*R152)+(9*S152)+(10*U152)+(11*V152)+(12*W152))/G152</f>
        <v>6.0714285714285712</v>
      </c>
      <c r="Z152" s="335">
        <f t="shared" ref="Z152:Z153" si="85">T152+X152</f>
        <v>42.857142857142861</v>
      </c>
    </row>
    <row r="153" spans="2:26" x14ac:dyDescent="0.25">
      <c r="B153" s="3"/>
      <c r="C153" s="347" t="s">
        <v>111</v>
      </c>
      <c r="D153" s="330" t="s">
        <v>114</v>
      </c>
      <c r="E153" s="369">
        <v>9</v>
      </c>
      <c r="F153" s="369">
        <v>14</v>
      </c>
      <c r="G153" s="331">
        <f t="shared" si="83"/>
        <v>14</v>
      </c>
      <c r="H153" s="375" t="s">
        <v>26</v>
      </c>
      <c r="I153" s="299"/>
      <c r="J153" s="299">
        <v>1</v>
      </c>
      <c r="K153" s="300">
        <v>1</v>
      </c>
      <c r="L153" s="301">
        <f>SUM(I153:K153)*100/G153</f>
        <v>14.285714285714286</v>
      </c>
      <c r="M153" s="302">
        <v>4</v>
      </c>
      <c r="N153" s="302">
        <v>1</v>
      </c>
      <c r="O153" s="303">
        <v>2</v>
      </c>
      <c r="P153" s="301">
        <f>SUM(M153:O153)*100/G153</f>
        <v>50</v>
      </c>
      <c r="Q153" s="302"/>
      <c r="R153" s="302">
        <v>2</v>
      </c>
      <c r="S153" s="303">
        <v>2</v>
      </c>
      <c r="T153" s="301">
        <f>SUM(Q153:S153)*100/G153</f>
        <v>28.571428571428573</v>
      </c>
      <c r="U153" s="302">
        <v>1</v>
      </c>
      <c r="V153" s="302"/>
      <c r="W153" s="303"/>
      <c r="X153" s="301">
        <f>SUM(U153:W153)*100/G152</f>
        <v>7.1428571428571432</v>
      </c>
      <c r="Y153" s="334">
        <f t="shared" si="84"/>
        <v>5.8571428571428568</v>
      </c>
      <c r="Z153" s="335">
        <f t="shared" si="85"/>
        <v>35.714285714285715</v>
      </c>
    </row>
    <row r="154" spans="2:26" x14ac:dyDescent="0.25">
      <c r="B154" s="3"/>
      <c r="C154" s="346"/>
      <c r="D154" s="374"/>
      <c r="E154" s="303"/>
      <c r="F154" s="303"/>
      <c r="G154" s="343"/>
      <c r="H154" s="373"/>
      <c r="I154" s="308"/>
      <c r="J154" s="308"/>
      <c r="K154" s="308"/>
      <c r="L154" s="301"/>
      <c r="M154" s="308"/>
      <c r="N154" s="308"/>
      <c r="O154" s="308"/>
      <c r="P154" s="301"/>
      <c r="Q154" s="308"/>
      <c r="R154" s="308"/>
      <c r="S154" s="308"/>
      <c r="T154" s="301"/>
      <c r="U154" s="308"/>
      <c r="V154" s="308"/>
      <c r="W154" s="308"/>
      <c r="X154" s="301"/>
      <c r="Y154" s="336">
        <f>Y153-Y152</f>
        <v>-0.21428571428571441</v>
      </c>
      <c r="Z154" s="336">
        <f>Z153-Z152</f>
        <v>-7.1428571428571459</v>
      </c>
    </row>
    <row r="155" spans="2:26" x14ac:dyDescent="0.25">
      <c r="B155" s="3"/>
      <c r="C155" s="377" t="s">
        <v>67</v>
      </c>
      <c r="D155" s="351" t="s">
        <v>91</v>
      </c>
      <c r="E155" s="352">
        <v>6</v>
      </c>
      <c r="F155" s="352">
        <v>11</v>
      </c>
      <c r="G155" s="384">
        <f>I155+J155+K155+M155+N155+O155+Q155+R155+S155+U155+V155+W155</f>
        <v>11</v>
      </c>
      <c r="H155" s="379" t="s">
        <v>26</v>
      </c>
      <c r="I155" s="310"/>
      <c r="J155" s="310">
        <v>2</v>
      </c>
      <c r="K155" s="310">
        <v>1</v>
      </c>
      <c r="L155" s="311">
        <f t="shared" ref="L155" si="86">SUM(I155:K155)*100/G155</f>
        <v>27.272727272727273</v>
      </c>
      <c r="M155" s="310">
        <v>1</v>
      </c>
      <c r="N155" s="310">
        <v>1</v>
      </c>
      <c r="O155" s="310">
        <v>2</v>
      </c>
      <c r="P155" s="311">
        <f t="shared" ref="P155" si="87">SUM(M155:O155)*100/G155</f>
        <v>36.363636363636367</v>
      </c>
      <c r="Q155" s="310">
        <v>2</v>
      </c>
      <c r="R155" s="310"/>
      <c r="S155" s="310">
        <v>2</v>
      </c>
      <c r="T155" s="311">
        <f t="shared" ref="T155" si="88">SUM(Q155:S155)*100/G155</f>
        <v>36.363636363636367</v>
      </c>
      <c r="U155" s="310"/>
      <c r="V155" s="310"/>
      <c r="W155" s="310"/>
      <c r="X155" s="311">
        <f t="shared" ref="X155" si="89">SUM(U155:W155)*100/G155</f>
        <v>0</v>
      </c>
      <c r="Y155" s="354">
        <f t="shared" si="1"/>
        <v>5.4545454545454541</v>
      </c>
      <c r="Z155" s="355">
        <f t="shared" si="2"/>
        <v>36.363636363636367</v>
      </c>
    </row>
    <row r="156" spans="2:26" x14ac:dyDescent="0.25">
      <c r="B156" s="3"/>
      <c r="C156" s="346" t="s">
        <v>67</v>
      </c>
      <c r="D156" s="343" t="s">
        <v>20</v>
      </c>
      <c r="E156" s="300">
        <v>7</v>
      </c>
      <c r="F156" s="300">
        <v>11</v>
      </c>
      <c r="G156" s="331">
        <f t="shared" si="0"/>
        <v>11</v>
      </c>
      <c r="H156" s="346" t="s">
        <v>26</v>
      </c>
      <c r="I156" s="308"/>
      <c r="J156" s="308">
        <v>2</v>
      </c>
      <c r="K156" s="308">
        <v>1</v>
      </c>
      <c r="L156" s="301">
        <f t="shared" si="6"/>
        <v>27.272727272727273</v>
      </c>
      <c r="M156" s="308">
        <v>2</v>
      </c>
      <c r="N156" s="308">
        <v>1</v>
      </c>
      <c r="O156" s="308"/>
      <c r="P156" s="301">
        <f t="shared" si="7"/>
        <v>27.272727272727273</v>
      </c>
      <c r="Q156" s="308">
        <v>3</v>
      </c>
      <c r="R156" s="308">
        <v>2</v>
      </c>
      <c r="S156" s="308"/>
      <c r="T156" s="301">
        <f t="shared" si="8"/>
        <v>45.454545454545453</v>
      </c>
      <c r="U156" s="308"/>
      <c r="V156" s="308"/>
      <c r="W156" s="308"/>
      <c r="X156" s="301">
        <f t="shared" si="9"/>
        <v>0</v>
      </c>
      <c r="Y156" s="301">
        <f t="shared" si="1"/>
        <v>5.1818181818181817</v>
      </c>
      <c r="Z156" s="344">
        <f t="shared" si="2"/>
        <v>45.454545454545453</v>
      </c>
    </row>
    <row r="157" spans="2:26" x14ac:dyDescent="0.25">
      <c r="B157" s="3"/>
      <c r="C157" s="385" t="s">
        <v>67</v>
      </c>
      <c r="D157" s="386" t="s">
        <v>102</v>
      </c>
      <c r="E157" s="305">
        <v>8</v>
      </c>
      <c r="F157" s="305">
        <v>10</v>
      </c>
      <c r="G157" s="331">
        <f t="shared" si="0"/>
        <v>10</v>
      </c>
      <c r="H157" s="385" t="s">
        <v>26</v>
      </c>
      <c r="I157" s="309"/>
      <c r="J157" s="309">
        <v>1</v>
      </c>
      <c r="K157" s="309">
        <v>2</v>
      </c>
      <c r="L157" s="314">
        <f t="shared" si="6"/>
        <v>30</v>
      </c>
      <c r="M157" s="309">
        <v>2</v>
      </c>
      <c r="N157" s="309">
        <v>1</v>
      </c>
      <c r="O157" s="309"/>
      <c r="P157" s="314">
        <f t="shared" si="7"/>
        <v>30</v>
      </c>
      <c r="Q157" s="309">
        <v>2</v>
      </c>
      <c r="R157" s="309">
        <v>2</v>
      </c>
      <c r="S157" s="309"/>
      <c r="T157" s="314">
        <f t="shared" si="8"/>
        <v>40</v>
      </c>
      <c r="U157" s="309"/>
      <c r="V157" s="309"/>
      <c r="W157" s="309"/>
      <c r="X157" s="314">
        <f t="shared" si="9"/>
        <v>0</v>
      </c>
      <c r="Y157" s="314">
        <f t="shared" si="1"/>
        <v>5.0999999999999996</v>
      </c>
      <c r="Z157" s="387">
        <f t="shared" si="2"/>
        <v>40</v>
      </c>
    </row>
    <row r="158" spans="2:26" x14ac:dyDescent="0.25">
      <c r="B158" s="3"/>
      <c r="C158" s="385" t="s">
        <v>67</v>
      </c>
      <c r="D158" s="330" t="s">
        <v>108</v>
      </c>
      <c r="E158" s="369">
        <v>9</v>
      </c>
      <c r="F158" s="369">
        <v>10</v>
      </c>
      <c r="G158" s="331">
        <f t="shared" si="0"/>
        <v>10</v>
      </c>
      <c r="H158" s="375" t="s">
        <v>26</v>
      </c>
      <c r="I158" s="299"/>
      <c r="J158" s="299">
        <v>1</v>
      </c>
      <c r="K158" s="300">
        <v>4</v>
      </c>
      <c r="L158" s="301">
        <f>SUM(I158:K158)*100/G158</f>
        <v>50</v>
      </c>
      <c r="M158" s="302"/>
      <c r="N158" s="302">
        <v>2</v>
      </c>
      <c r="O158" s="303"/>
      <c r="P158" s="301">
        <f>SUM(M158:O158)*100/G158</f>
        <v>20</v>
      </c>
      <c r="Q158" s="302">
        <v>1</v>
      </c>
      <c r="R158" s="302">
        <v>2</v>
      </c>
      <c r="S158" s="303"/>
      <c r="T158" s="301">
        <f>SUM(Q158:S158)*100/G158</f>
        <v>30</v>
      </c>
      <c r="U158" s="302"/>
      <c r="V158" s="302"/>
      <c r="W158" s="303"/>
      <c r="X158" s="301">
        <f>SUM(U158:W158)*100/G157</f>
        <v>0</v>
      </c>
      <c r="Y158" s="334">
        <f t="shared" si="1"/>
        <v>4.7</v>
      </c>
      <c r="Z158" s="335">
        <f t="shared" si="2"/>
        <v>30</v>
      </c>
    </row>
    <row r="159" spans="2:26" x14ac:dyDescent="0.25">
      <c r="B159" s="3"/>
      <c r="C159" s="385" t="s">
        <v>111</v>
      </c>
      <c r="D159" s="330" t="s">
        <v>114</v>
      </c>
      <c r="E159" s="369">
        <v>10</v>
      </c>
      <c r="F159" s="369">
        <v>9</v>
      </c>
      <c r="G159" s="331">
        <f t="shared" si="0"/>
        <v>9</v>
      </c>
      <c r="H159" s="375" t="s">
        <v>26</v>
      </c>
      <c r="I159" s="299"/>
      <c r="J159" s="299">
        <v>4</v>
      </c>
      <c r="K159" s="300"/>
      <c r="L159" s="301">
        <f>SUM(I159:K159)*100/G159</f>
        <v>44.444444444444443</v>
      </c>
      <c r="M159" s="302">
        <v>1</v>
      </c>
      <c r="N159" s="302">
        <v>1</v>
      </c>
      <c r="O159" s="303"/>
      <c r="P159" s="301">
        <f>SUM(M159:O159)*100/G159</f>
        <v>22.222222222222221</v>
      </c>
      <c r="Q159" s="302">
        <v>3</v>
      </c>
      <c r="R159" s="302"/>
      <c r="S159" s="303"/>
      <c r="T159" s="301">
        <f>SUM(Q159:S159)*100/G159</f>
        <v>33.333333333333336</v>
      </c>
      <c r="U159" s="302"/>
      <c r="V159" s="302"/>
      <c r="W159" s="303"/>
      <c r="X159" s="301">
        <f>SUM(U159:W159)*100/G158</f>
        <v>0</v>
      </c>
      <c r="Y159" s="334">
        <f t="shared" si="1"/>
        <v>4.2222222222222223</v>
      </c>
      <c r="Z159" s="335">
        <f t="shared" si="2"/>
        <v>33.333333333333336</v>
      </c>
    </row>
    <row r="160" spans="2:26" x14ac:dyDescent="0.25">
      <c r="B160" s="3"/>
      <c r="C160" s="346"/>
      <c r="D160" s="374"/>
      <c r="E160" s="303"/>
      <c r="F160" s="303"/>
      <c r="G160" s="343"/>
      <c r="H160" s="373"/>
      <c r="I160" s="308"/>
      <c r="J160" s="308"/>
      <c r="K160" s="308"/>
      <c r="L160" s="301"/>
      <c r="M160" s="308"/>
      <c r="N160" s="308"/>
      <c r="O160" s="308"/>
      <c r="P160" s="301"/>
      <c r="Q160" s="308"/>
      <c r="R160" s="308"/>
      <c r="S160" s="308"/>
      <c r="T160" s="301"/>
      <c r="U160" s="308"/>
      <c r="V160" s="308"/>
      <c r="W160" s="308"/>
      <c r="X160" s="301"/>
      <c r="Y160" s="336">
        <f>Y159-Y158</f>
        <v>-0.47777777777777786</v>
      </c>
      <c r="Z160" s="336">
        <f>Z159-Z158</f>
        <v>3.3333333333333357</v>
      </c>
    </row>
    <row r="161" spans="2:26" x14ac:dyDescent="0.25">
      <c r="B161" s="3"/>
      <c r="C161" s="377" t="s">
        <v>67</v>
      </c>
      <c r="D161" s="351" t="s">
        <v>91</v>
      </c>
      <c r="E161" s="352">
        <v>7</v>
      </c>
      <c r="F161" s="352">
        <v>11</v>
      </c>
      <c r="G161" s="384">
        <f>I161+J161+K161+M161+N161+O161+Q161+R161+S161+U161+V161+W161</f>
        <v>11</v>
      </c>
      <c r="H161" s="379" t="s">
        <v>26</v>
      </c>
      <c r="I161" s="310"/>
      <c r="J161" s="310"/>
      <c r="K161" s="310"/>
      <c r="L161" s="311">
        <f t="shared" ref="L161" si="90">SUM(I161:K161)*100/G161</f>
        <v>0</v>
      </c>
      <c r="M161" s="310"/>
      <c r="N161" s="310">
        <v>3</v>
      </c>
      <c r="O161" s="310">
        <v>2</v>
      </c>
      <c r="P161" s="311">
        <f t="shared" ref="P161" si="91">SUM(M161:O161)*100/G161</f>
        <v>45.454545454545453</v>
      </c>
      <c r="Q161" s="310">
        <v>4</v>
      </c>
      <c r="R161" s="310">
        <v>2</v>
      </c>
      <c r="S161" s="310"/>
      <c r="T161" s="311">
        <f t="shared" ref="T161" si="92">SUM(Q161:S161)*100/G161</f>
        <v>54.545454545454547</v>
      </c>
      <c r="U161" s="310"/>
      <c r="V161" s="310"/>
      <c r="W161" s="310"/>
      <c r="X161" s="311">
        <f t="shared" ref="X161" si="93">SUM(U161:W161)*100/G161</f>
        <v>0</v>
      </c>
      <c r="Y161" s="354">
        <f t="shared" ref="Y161" si="94">((1*I161)+(2*J161)+(3*K161)+(4*M161)+(5*N161)+(6*O161)+(7*Q161)+(8*R161)+(9*S161)+(10*U161)+(11*V161)+(12*W161))/G161</f>
        <v>6.4545454545454541</v>
      </c>
      <c r="Z161" s="355">
        <f t="shared" ref="Z161" si="95">T161+X161</f>
        <v>54.545454545454547</v>
      </c>
    </row>
    <row r="162" spans="2:26" x14ac:dyDescent="0.25">
      <c r="B162" s="3"/>
      <c r="C162" s="346" t="s">
        <v>67</v>
      </c>
      <c r="D162" s="343" t="s">
        <v>20</v>
      </c>
      <c r="E162" s="300">
        <v>8</v>
      </c>
      <c r="F162" s="300">
        <v>12</v>
      </c>
      <c r="G162" s="331">
        <f t="shared" si="0"/>
        <v>12</v>
      </c>
      <c r="H162" s="346" t="s">
        <v>26</v>
      </c>
      <c r="I162" s="308"/>
      <c r="J162" s="308"/>
      <c r="K162" s="308">
        <v>1</v>
      </c>
      <c r="L162" s="301">
        <f t="shared" si="6"/>
        <v>8.3333333333333339</v>
      </c>
      <c r="M162" s="308">
        <v>1</v>
      </c>
      <c r="N162" s="308">
        <v>1</v>
      </c>
      <c r="O162" s="308">
        <v>2</v>
      </c>
      <c r="P162" s="301">
        <f t="shared" si="7"/>
        <v>33.333333333333336</v>
      </c>
      <c r="Q162" s="308">
        <v>4</v>
      </c>
      <c r="R162" s="308">
        <v>1</v>
      </c>
      <c r="S162" s="308">
        <v>2</v>
      </c>
      <c r="T162" s="301">
        <f t="shared" si="8"/>
        <v>58.333333333333336</v>
      </c>
      <c r="U162" s="308"/>
      <c r="V162" s="308"/>
      <c r="W162" s="308"/>
      <c r="X162" s="301">
        <f t="shared" si="9"/>
        <v>0</v>
      </c>
      <c r="Y162" s="301">
        <f t="shared" si="1"/>
        <v>6.5</v>
      </c>
      <c r="Z162" s="344">
        <f t="shared" si="2"/>
        <v>58.333333333333336</v>
      </c>
    </row>
    <row r="163" spans="2:26" x14ac:dyDescent="0.25">
      <c r="B163" s="3"/>
      <c r="C163" s="385" t="s">
        <v>67</v>
      </c>
      <c r="D163" s="386" t="s">
        <v>102</v>
      </c>
      <c r="E163" s="305">
        <v>9</v>
      </c>
      <c r="F163" s="305">
        <v>12</v>
      </c>
      <c r="G163" s="331">
        <f t="shared" si="0"/>
        <v>12</v>
      </c>
      <c r="H163" s="385" t="s">
        <v>26</v>
      </c>
      <c r="I163" s="309"/>
      <c r="J163" s="309"/>
      <c r="K163" s="309"/>
      <c r="L163" s="314">
        <f t="shared" si="6"/>
        <v>0</v>
      </c>
      <c r="M163" s="309"/>
      <c r="N163" s="309">
        <v>3</v>
      </c>
      <c r="O163" s="309">
        <v>2</v>
      </c>
      <c r="P163" s="314">
        <f t="shared" si="7"/>
        <v>41.666666666666664</v>
      </c>
      <c r="Q163" s="309">
        <v>3</v>
      </c>
      <c r="R163" s="309">
        <v>2</v>
      </c>
      <c r="S163" s="309">
        <v>2</v>
      </c>
      <c r="T163" s="314">
        <f t="shared" si="8"/>
        <v>58.333333333333336</v>
      </c>
      <c r="U163" s="309"/>
      <c r="V163" s="309"/>
      <c r="W163" s="309"/>
      <c r="X163" s="314">
        <f t="shared" si="9"/>
        <v>0</v>
      </c>
      <c r="Y163" s="314">
        <f t="shared" si="1"/>
        <v>6.833333333333333</v>
      </c>
      <c r="Z163" s="387">
        <f t="shared" si="2"/>
        <v>58.333333333333336</v>
      </c>
    </row>
    <row r="164" spans="2:26" x14ac:dyDescent="0.25">
      <c r="B164" s="3"/>
      <c r="C164" s="385" t="s">
        <v>67</v>
      </c>
      <c r="D164" s="330" t="s">
        <v>108</v>
      </c>
      <c r="E164" s="369">
        <v>10</v>
      </c>
      <c r="F164" s="369">
        <v>11</v>
      </c>
      <c r="G164" s="331">
        <f t="shared" ref="G164:G165" si="96">I164+J164+K164+M164+N164+O164+Q164+R164+S164+U164+V164+W164</f>
        <v>11</v>
      </c>
      <c r="H164" s="375" t="s">
        <v>26</v>
      </c>
      <c r="I164" s="299"/>
      <c r="J164" s="299"/>
      <c r="K164" s="300"/>
      <c r="L164" s="301">
        <f>SUM(I164:K164)*100/G164</f>
        <v>0</v>
      </c>
      <c r="M164" s="302">
        <v>1</v>
      </c>
      <c r="N164" s="302">
        <v>1</v>
      </c>
      <c r="O164" s="303">
        <v>1</v>
      </c>
      <c r="P164" s="301">
        <f>SUM(M164:O164)*100/G164</f>
        <v>27.272727272727273</v>
      </c>
      <c r="Q164" s="302">
        <v>4</v>
      </c>
      <c r="R164" s="302">
        <v>2</v>
      </c>
      <c r="S164" s="303"/>
      <c r="T164" s="301">
        <f>SUM(Q164:S164)*100/G164</f>
        <v>54.545454545454547</v>
      </c>
      <c r="U164" s="302">
        <v>2</v>
      </c>
      <c r="V164" s="302"/>
      <c r="W164" s="303"/>
      <c r="X164" s="301">
        <f>SUM(U164:W164)*100/G163</f>
        <v>16.666666666666668</v>
      </c>
      <c r="Y164" s="334">
        <f t="shared" ref="Y164:Y165" si="97">((1*I164)+(2*J164)+(3*K164)+(4*M164)+(5*N164)+(6*O164)+(7*Q164)+(8*R164)+(9*S164)+(10*U164)+(11*V164)+(12*W164))/G164</f>
        <v>7.1818181818181817</v>
      </c>
      <c r="Z164" s="335">
        <f t="shared" ref="Z164:Z165" si="98">T164+X164</f>
        <v>71.212121212121218</v>
      </c>
    </row>
    <row r="165" spans="2:26" x14ac:dyDescent="0.25">
      <c r="B165" s="3"/>
      <c r="C165" s="346" t="s">
        <v>111</v>
      </c>
      <c r="D165" s="330" t="s">
        <v>114</v>
      </c>
      <c r="E165" s="369">
        <v>11</v>
      </c>
      <c r="F165" s="369">
        <v>11</v>
      </c>
      <c r="G165" s="331">
        <f t="shared" si="96"/>
        <v>11</v>
      </c>
      <c r="H165" s="375" t="s">
        <v>26</v>
      </c>
      <c r="I165" s="299"/>
      <c r="J165" s="299"/>
      <c r="K165" s="300"/>
      <c r="L165" s="301">
        <f>SUM(I165:K165)*100/G165</f>
        <v>0</v>
      </c>
      <c r="M165" s="302"/>
      <c r="N165" s="302">
        <v>1</v>
      </c>
      <c r="O165" s="303">
        <v>1</v>
      </c>
      <c r="P165" s="301">
        <f>SUM(M165:O165)*100/G165</f>
        <v>18.181818181818183</v>
      </c>
      <c r="Q165" s="302"/>
      <c r="R165" s="302">
        <v>5</v>
      </c>
      <c r="S165" s="303">
        <v>1</v>
      </c>
      <c r="T165" s="301">
        <f>SUM(Q165:S165)*100/G165</f>
        <v>54.545454545454547</v>
      </c>
      <c r="U165" s="302">
        <v>3</v>
      </c>
      <c r="V165" s="302"/>
      <c r="W165" s="303"/>
      <c r="X165" s="301">
        <f>SUM(U165:W165)*100/G164</f>
        <v>27.272727272727273</v>
      </c>
      <c r="Y165" s="334">
        <f t="shared" si="97"/>
        <v>8.1818181818181817</v>
      </c>
      <c r="Z165" s="335">
        <f t="shared" si="98"/>
        <v>81.818181818181813</v>
      </c>
    </row>
    <row r="166" spans="2:26" x14ac:dyDescent="0.25">
      <c r="B166" s="3"/>
      <c r="C166" s="346"/>
      <c r="D166" s="374"/>
      <c r="E166" s="303"/>
      <c r="F166" s="303"/>
      <c r="G166" s="343"/>
      <c r="H166" s="373"/>
      <c r="I166" s="308"/>
      <c r="J166" s="308"/>
      <c r="K166" s="308"/>
      <c r="L166" s="301"/>
      <c r="M166" s="308"/>
      <c r="N166" s="308"/>
      <c r="O166" s="308"/>
      <c r="P166" s="301"/>
      <c r="Q166" s="308"/>
      <c r="R166" s="308"/>
      <c r="S166" s="308"/>
      <c r="T166" s="301"/>
      <c r="U166" s="308"/>
      <c r="V166" s="308"/>
      <c r="W166" s="308"/>
      <c r="X166" s="301"/>
      <c r="Y166" s="336">
        <f>Y165-Y164</f>
        <v>1</v>
      </c>
      <c r="Z166" s="336">
        <f>Z165-Z164</f>
        <v>10.606060606060595</v>
      </c>
    </row>
    <row r="167" spans="2:26" x14ac:dyDescent="0.25">
      <c r="B167" s="3"/>
      <c r="C167" s="385" t="s">
        <v>67</v>
      </c>
      <c r="D167" s="386" t="s">
        <v>102</v>
      </c>
      <c r="E167" s="305">
        <v>10</v>
      </c>
      <c r="F167" s="305">
        <v>10</v>
      </c>
      <c r="G167" s="331">
        <f t="shared" si="0"/>
        <v>10</v>
      </c>
      <c r="H167" s="385" t="s">
        <v>26</v>
      </c>
      <c r="I167" s="309"/>
      <c r="J167" s="309"/>
      <c r="K167" s="309">
        <v>1</v>
      </c>
      <c r="L167" s="314">
        <f t="shared" si="6"/>
        <v>10</v>
      </c>
      <c r="M167" s="309">
        <v>1</v>
      </c>
      <c r="N167" s="309">
        <v>1</v>
      </c>
      <c r="O167" s="309">
        <v>2</v>
      </c>
      <c r="P167" s="314">
        <f t="shared" si="7"/>
        <v>40</v>
      </c>
      <c r="Q167" s="309">
        <v>1</v>
      </c>
      <c r="R167" s="309">
        <v>1</v>
      </c>
      <c r="S167" s="309">
        <v>2</v>
      </c>
      <c r="T167" s="314">
        <f t="shared" si="8"/>
        <v>40</v>
      </c>
      <c r="U167" s="309">
        <v>1</v>
      </c>
      <c r="V167" s="309"/>
      <c r="W167" s="309"/>
      <c r="X167" s="314">
        <f t="shared" si="9"/>
        <v>10</v>
      </c>
      <c r="Y167" s="314">
        <f t="shared" si="1"/>
        <v>6.7</v>
      </c>
      <c r="Z167" s="387">
        <f t="shared" si="2"/>
        <v>50</v>
      </c>
    </row>
    <row r="168" spans="2:26" x14ac:dyDescent="0.25">
      <c r="B168" s="3"/>
      <c r="C168" s="346"/>
      <c r="D168" s="374"/>
      <c r="E168" s="303"/>
      <c r="F168" s="303"/>
      <c r="G168" s="343"/>
      <c r="H168" s="373"/>
      <c r="I168" s="308"/>
      <c r="J168" s="308"/>
      <c r="K168" s="308"/>
      <c r="L168" s="301"/>
      <c r="M168" s="308"/>
      <c r="N168" s="308"/>
      <c r="O168" s="308"/>
      <c r="P168" s="301"/>
      <c r="Q168" s="308"/>
      <c r="R168" s="308"/>
      <c r="S168" s="308"/>
      <c r="T168" s="301"/>
      <c r="U168" s="308"/>
      <c r="V168" s="308"/>
      <c r="W168" s="308"/>
      <c r="X168" s="301"/>
      <c r="Y168" s="301"/>
      <c r="Z168" s="301"/>
    </row>
    <row r="169" spans="2:26" x14ac:dyDescent="0.25">
      <c r="B169" s="3"/>
      <c r="C169" s="346"/>
      <c r="D169" s="386" t="s">
        <v>102</v>
      </c>
      <c r="E169" s="300"/>
      <c r="F169" s="300"/>
      <c r="G169" s="361"/>
      <c r="H169" s="385" t="s">
        <v>26</v>
      </c>
      <c r="I169" s="308"/>
      <c r="J169" s="308"/>
      <c r="K169" s="308"/>
      <c r="L169" s="301"/>
      <c r="M169" s="308"/>
      <c r="N169" s="308"/>
      <c r="O169" s="308"/>
      <c r="P169" s="301"/>
      <c r="Q169" s="308"/>
      <c r="R169" s="308"/>
      <c r="S169" s="308"/>
      <c r="T169" s="301"/>
      <c r="U169" s="308"/>
      <c r="V169" s="308"/>
      <c r="W169" s="308"/>
      <c r="X169" s="301"/>
      <c r="Y169" s="314">
        <f>AVERAGE(Y167,Y163,Y157,Y151,Y146)</f>
        <v>6.0409523809523815</v>
      </c>
      <c r="Z169" s="314">
        <f>AVERAGE(Z167,Z163,Z157,Z151,Z146)</f>
        <v>45.380952380952387</v>
      </c>
    </row>
    <row r="170" spans="2:26" x14ac:dyDescent="0.25">
      <c r="B170" s="3"/>
      <c r="C170" s="373"/>
      <c r="D170" s="330" t="s">
        <v>108</v>
      </c>
      <c r="E170" s="373"/>
      <c r="F170" s="373"/>
      <c r="G170" s="343"/>
      <c r="H170" s="375" t="s">
        <v>26</v>
      </c>
      <c r="I170" s="308"/>
      <c r="J170" s="308"/>
      <c r="K170" s="308"/>
      <c r="L170" s="301"/>
      <c r="M170" s="308"/>
      <c r="N170" s="308"/>
      <c r="O170" s="308"/>
      <c r="P170" s="301"/>
      <c r="Q170" s="308"/>
      <c r="R170" s="308"/>
      <c r="S170" s="308"/>
      <c r="T170" s="301"/>
      <c r="U170" s="308"/>
      <c r="V170" s="308"/>
      <c r="W170" s="308"/>
      <c r="X170" s="301"/>
      <c r="Y170" s="334">
        <f>AVERAGE(Y164,Y158,Y152,Y147,Y143)</f>
        <v>5.9477922077922072</v>
      </c>
      <c r="Z170" s="334">
        <f>AVERAGE(Z164,Z158,Z152,Z147,Z143)</f>
        <v>40.662592309651139</v>
      </c>
    </row>
    <row r="171" spans="2:26" x14ac:dyDescent="0.25">
      <c r="B171" s="3"/>
      <c r="C171" s="373"/>
      <c r="D171" s="330" t="s">
        <v>114</v>
      </c>
      <c r="E171" s="373"/>
      <c r="F171" s="373"/>
      <c r="G171" s="343"/>
      <c r="H171" s="375" t="s">
        <v>26</v>
      </c>
      <c r="I171" s="308"/>
      <c r="J171" s="308"/>
      <c r="K171" s="308"/>
      <c r="L171" s="301"/>
      <c r="M171" s="308"/>
      <c r="N171" s="308"/>
      <c r="O171" s="308"/>
      <c r="P171" s="301"/>
      <c r="Q171" s="308"/>
      <c r="R171" s="308"/>
      <c r="S171" s="308"/>
      <c r="T171" s="301"/>
      <c r="U171" s="308"/>
      <c r="V171" s="308"/>
      <c r="W171" s="308"/>
      <c r="X171" s="301"/>
      <c r="Y171" s="334">
        <f>AVERAGE(Y165,Y159,Y153,Y148,Y144,Y142)</f>
        <v>6.0066024389553796</v>
      </c>
      <c r="Z171" s="334">
        <f>AVERAGE(Z165,Z159,Z153,Z148,Z144,Z142)</f>
        <v>47.856718444953742</v>
      </c>
    </row>
    <row r="172" spans="2:26" x14ac:dyDescent="0.25">
      <c r="B172" s="3"/>
      <c r="C172" s="373"/>
      <c r="D172" s="382"/>
      <c r="E172" s="373"/>
      <c r="F172" s="373"/>
      <c r="G172" s="343"/>
      <c r="H172" s="373"/>
      <c r="I172" s="308"/>
      <c r="J172" s="308"/>
      <c r="K172" s="308"/>
      <c r="L172" s="301"/>
      <c r="M172" s="308"/>
      <c r="N172" s="308"/>
      <c r="O172" s="308"/>
      <c r="P172" s="301"/>
      <c r="Q172" s="308"/>
      <c r="R172" s="308"/>
      <c r="S172" s="308"/>
      <c r="T172" s="301"/>
      <c r="U172" s="308"/>
      <c r="V172" s="308"/>
      <c r="W172" s="308"/>
      <c r="X172" s="301"/>
      <c r="Y172" s="336">
        <f>Y171-Y170</f>
        <v>5.8810231163172411E-2</v>
      </c>
      <c r="Z172" s="336">
        <f>Z171-Z170</f>
        <v>7.1941261353026036</v>
      </c>
    </row>
    <row r="173" spans="2:26" x14ac:dyDescent="0.25">
      <c r="B173" s="3"/>
      <c r="C173" s="385" t="s">
        <v>57</v>
      </c>
      <c r="D173" s="382" t="s">
        <v>114</v>
      </c>
      <c r="E173" s="303">
        <v>7</v>
      </c>
      <c r="F173" s="303">
        <v>17</v>
      </c>
      <c r="G173" s="331">
        <f t="shared" ref="G173:G175" si="99">I173+J173+K173+M173+N173+O173+Q173+R173+S173+U173+V173+W173</f>
        <v>17</v>
      </c>
      <c r="H173" s="375" t="s">
        <v>27</v>
      </c>
      <c r="I173" s="308"/>
      <c r="J173" s="308"/>
      <c r="K173" s="308">
        <v>1</v>
      </c>
      <c r="L173" s="301">
        <f>SUM(I173:K173)*100/G173</f>
        <v>5.882352941176471</v>
      </c>
      <c r="M173" s="308">
        <v>1</v>
      </c>
      <c r="N173" s="308">
        <v>6</v>
      </c>
      <c r="O173" s="308">
        <v>3</v>
      </c>
      <c r="P173" s="301">
        <f>SUM(M173:O173)*100/G173</f>
        <v>58.823529411764703</v>
      </c>
      <c r="Q173" s="308">
        <v>2</v>
      </c>
      <c r="R173" s="308"/>
      <c r="S173" s="308">
        <v>2</v>
      </c>
      <c r="T173" s="301">
        <f>SUM(Q173:S173)*100/G173</f>
        <v>23.529411764705884</v>
      </c>
      <c r="U173" s="308">
        <v>2</v>
      </c>
      <c r="V173" s="308"/>
      <c r="W173" s="308"/>
      <c r="X173" s="301">
        <f>SUM(U173:W173)*100/G173</f>
        <v>11.764705882352942</v>
      </c>
      <c r="Y173" s="334">
        <f t="shared" ref="Y173:Y175" si="100">((1*I173)+(2*J173)+(3*K173)+(4*M173)+(5*N173)+(6*O173)+(7*Q173)+(8*R173)+(9*S173)+(10*U173)+(11*V173)+(12*W173))/G173</f>
        <v>6.2941176470588234</v>
      </c>
      <c r="Z173" s="335">
        <f t="shared" ref="Z173:Z175" si="101">T173+X173</f>
        <v>35.294117647058826</v>
      </c>
    </row>
    <row r="174" spans="2:26" x14ac:dyDescent="0.25">
      <c r="B174" s="3"/>
      <c r="C174" s="385" t="s">
        <v>57</v>
      </c>
      <c r="D174" s="330" t="s">
        <v>108</v>
      </c>
      <c r="E174" s="369">
        <v>7</v>
      </c>
      <c r="F174" s="369">
        <v>14</v>
      </c>
      <c r="G174" s="331">
        <f t="shared" si="99"/>
        <v>14</v>
      </c>
      <c r="H174" s="375" t="s">
        <v>27</v>
      </c>
      <c r="I174" s="299"/>
      <c r="J174" s="299">
        <v>1</v>
      </c>
      <c r="K174" s="300">
        <v>1</v>
      </c>
      <c r="L174" s="301">
        <f>SUM(I174:K174)*100/G174</f>
        <v>14.285714285714286</v>
      </c>
      <c r="M174" s="302">
        <v>2</v>
      </c>
      <c r="N174" s="302">
        <v>1</v>
      </c>
      <c r="O174" s="303">
        <v>5</v>
      </c>
      <c r="P174" s="301">
        <f>SUM(M174:O174)*100/G174</f>
        <v>57.142857142857146</v>
      </c>
      <c r="Q174" s="302">
        <v>1</v>
      </c>
      <c r="R174" s="302">
        <v>3</v>
      </c>
      <c r="S174" s="303"/>
      <c r="T174" s="301">
        <f>SUM(Q174:S174)*100/G174</f>
        <v>28.571428571428573</v>
      </c>
      <c r="U174" s="302"/>
      <c r="V174" s="302"/>
      <c r="W174" s="303"/>
      <c r="X174" s="301">
        <f>SUM(U174:W174)*100/G174</f>
        <v>0</v>
      </c>
      <c r="Y174" s="334">
        <f t="shared" si="100"/>
        <v>5.6428571428571432</v>
      </c>
      <c r="Z174" s="335">
        <f t="shared" si="101"/>
        <v>28.571428571428573</v>
      </c>
    </row>
    <row r="175" spans="2:26" x14ac:dyDescent="0.25">
      <c r="B175" s="3"/>
      <c r="C175" s="385" t="s">
        <v>57</v>
      </c>
      <c r="D175" s="330" t="s">
        <v>114</v>
      </c>
      <c r="E175" s="369">
        <v>8</v>
      </c>
      <c r="F175" s="369">
        <v>15</v>
      </c>
      <c r="G175" s="331">
        <f t="shared" si="99"/>
        <v>15</v>
      </c>
      <c r="H175" s="375" t="s">
        <v>27</v>
      </c>
      <c r="I175" s="299"/>
      <c r="J175" s="299">
        <v>1</v>
      </c>
      <c r="K175" s="300">
        <v>5</v>
      </c>
      <c r="L175" s="301">
        <f>SUM(I175:K175)*100/G175</f>
        <v>40</v>
      </c>
      <c r="M175" s="302">
        <v>1</v>
      </c>
      <c r="N175" s="302">
        <v>1</v>
      </c>
      <c r="O175" s="303">
        <v>3</v>
      </c>
      <c r="P175" s="301">
        <f>SUM(M175:O175)*100/G175</f>
        <v>33.333333333333336</v>
      </c>
      <c r="Q175" s="302">
        <v>1</v>
      </c>
      <c r="R175" s="302">
        <v>1</v>
      </c>
      <c r="S175" s="303">
        <v>1</v>
      </c>
      <c r="T175" s="301">
        <f>SUM(Q175:S175)*100/G175</f>
        <v>20</v>
      </c>
      <c r="U175" s="302">
        <v>1</v>
      </c>
      <c r="V175" s="302"/>
      <c r="W175" s="303"/>
      <c r="X175" s="301">
        <f>SUM(U175:W175)*100/G175</f>
        <v>6.666666666666667</v>
      </c>
      <c r="Y175" s="334">
        <f t="shared" si="100"/>
        <v>5.2</v>
      </c>
      <c r="Z175" s="335">
        <f t="shared" si="101"/>
        <v>26.666666666666668</v>
      </c>
    </row>
    <row r="176" spans="2:26" x14ac:dyDescent="0.25">
      <c r="B176" s="3"/>
      <c r="C176" s="385"/>
      <c r="D176" s="330"/>
      <c r="E176" s="369"/>
      <c r="F176" s="369"/>
      <c r="G176" s="331"/>
      <c r="H176" s="375"/>
      <c r="I176" s="299"/>
      <c r="J176" s="299"/>
      <c r="K176" s="300"/>
      <c r="L176" s="301"/>
      <c r="M176" s="302"/>
      <c r="N176" s="302"/>
      <c r="O176" s="303"/>
      <c r="P176" s="301"/>
      <c r="Q176" s="302"/>
      <c r="R176" s="302"/>
      <c r="S176" s="303"/>
      <c r="T176" s="301"/>
      <c r="U176" s="302"/>
      <c r="V176" s="302"/>
      <c r="W176" s="303"/>
      <c r="X176" s="301"/>
      <c r="Y176" s="336">
        <f>Y175-Y174</f>
        <v>-0.44285714285714306</v>
      </c>
      <c r="Z176" s="336">
        <f>Z175-Z174</f>
        <v>-1.9047619047619051</v>
      </c>
    </row>
    <row r="177" spans="2:26" x14ac:dyDescent="0.25">
      <c r="B177" s="3"/>
      <c r="C177" s="385" t="s">
        <v>57</v>
      </c>
      <c r="D177" s="388" t="s">
        <v>102</v>
      </c>
      <c r="E177" s="305">
        <v>7</v>
      </c>
      <c r="F177" s="305">
        <v>14</v>
      </c>
      <c r="G177" s="331">
        <f t="shared" si="0"/>
        <v>14</v>
      </c>
      <c r="H177" s="385" t="s">
        <v>27</v>
      </c>
      <c r="I177" s="309"/>
      <c r="J177" s="309"/>
      <c r="K177" s="309">
        <v>2</v>
      </c>
      <c r="L177" s="314">
        <f t="shared" si="6"/>
        <v>14.285714285714286</v>
      </c>
      <c r="M177" s="309"/>
      <c r="N177" s="309">
        <v>4</v>
      </c>
      <c r="O177" s="309">
        <v>2</v>
      </c>
      <c r="P177" s="314">
        <f t="shared" si="7"/>
        <v>42.857142857142854</v>
      </c>
      <c r="Q177" s="309">
        <v>4</v>
      </c>
      <c r="R177" s="309">
        <v>1</v>
      </c>
      <c r="S177" s="309">
        <v>1</v>
      </c>
      <c r="T177" s="314">
        <f t="shared" si="8"/>
        <v>42.857142857142854</v>
      </c>
      <c r="U177" s="309"/>
      <c r="V177" s="309"/>
      <c r="W177" s="309"/>
      <c r="X177" s="314">
        <f t="shared" si="9"/>
        <v>0</v>
      </c>
      <c r="Y177" s="314">
        <f t="shared" si="1"/>
        <v>5.9285714285714288</v>
      </c>
      <c r="Z177" s="387">
        <f t="shared" si="2"/>
        <v>42.857142857142854</v>
      </c>
    </row>
    <row r="178" spans="2:26" x14ac:dyDescent="0.25">
      <c r="B178" s="3"/>
      <c r="C178" s="385" t="s">
        <v>57</v>
      </c>
      <c r="D178" s="330" t="s">
        <v>108</v>
      </c>
      <c r="E178" s="369">
        <v>8</v>
      </c>
      <c r="F178" s="369">
        <v>14</v>
      </c>
      <c r="G178" s="331">
        <f t="shared" si="0"/>
        <v>14</v>
      </c>
      <c r="H178" s="375" t="s">
        <v>27</v>
      </c>
      <c r="I178" s="299"/>
      <c r="J178" s="299">
        <v>2</v>
      </c>
      <c r="K178" s="300"/>
      <c r="L178" s="301">
        <f>SUM(I178:K178)*100/G178</f>
        <v>14.285714285714286</v>
      </c>
      <c r="M178" s="302">
        <v>4</v>
      </c>
      <c r="N178" s="302">
        <v>1</v>
      </c>
      <c r="O178" s="303">
        <v>2</v>
      </c>
      <c r="P178" s="301">
        <f>SUM(M178:O178)*100/G178</f>
        <v>50</v>
      </c>
      <c r="Q178" s="302">
        <v>1</v>
      </c>
      <c r="R178" s="302">
        <v>2</v>
      </c>
      <c r="S178" s="303">
        <v>1</v>
      </c>
      <c r="T178" s="301">
        <f>SUM(Q178:S178)*100/G178</f>
        <v>28.571428571428573</v>
      </c>
      <c r="U178" s="302">
        <v>1</v>
      </c>
      <c r="V178" s="302"/>
      <c r="W178" s="303"/>
      <c r="X178" s="301">
        <f>SUM(U178:W178)*100/G177</f>
        <v>7.1428571428571432</v>
      </c>
      <c r="Y178" s="334">
        <f t="shared" si="1"/>
        <v>5.6428571428571432</v>
      </c>
      <c r="Z178" s="335">
        <f t="shared" si="2"/>
        <v>35.714285714285715</v>
      </c>
    </row>
    <row r="179" spans="2:26" x14ac:dyDescent="0.25">
      <c r="B179" s="3"/>
      <c r="C179" s="385" t="s">
        <v>57</v>
      </c>
      <c r="D179" s="330" t="s">
        <v>114</v>
      </c>
      <c r="E179" s="369">
        <v>9</v>
      </c>
      <c r="F179" s="369">
        <v>14</v>
      </c>
      <c r="G179" s="331">
        <f t="shared" si="0"/>
        <v>14</v>
      </c>
      <c r="H179" s="375" t="s">
        <v>27</v>
      </c>
      <c r="I179" s="299"/>
      <c r="J179" s="299">
        <v>4</v>
      </c>
      <c r="K179" s="300">
        <v>2</v>
      </c>
      <c r="L179" s="301">
        <f>SUM(I179:K179)*100/G179</f>
        <v>42.857142857142854</v>
      </c>
      <c r="M179" s="302">
        <v>2</v>
      </c>
      <c r="N179" s="302">
        <v>1</v>
      </c>
      <c r="O179" s="303">
        <v>1</v>
      </c>
      <c r="P179" s="301">
        <f>SUM(M179:O179)*100/G179</f>
        <v>28.571428571428573</v>
      </c>
      <c r="Q179" s="302">
        <v>1</v>
      </c>
      <c r="R179" s="302"/>
      <c r="S179" s="303">
        <v>3</v>
      </c>
      <c r="T179" s="301">
        <f>SUM(Q179:S179)*100/G179</f>
        <v>28.571428571428573</v>
      </c>
      <c r="U179" s="302"/>
      <c r="V179" s="302"/>
      <c r="W179" s="303"/>
      <c r="X179" s="301">
        <f>SUM(U179:W179)*100/G178</f>
        <v>0</v>
      </c>
      <c r="Y179" s="334">
        <f t="shared" si="1"/>
        <v>4.7857142857142856</v>
      </c>
      <c r="Z179" s="335">
        <f t="shared" si="2"/>
        <v>28.571428571428573</v>
      </c>
    </row>
    <row r="180" spans="2:26" x14ac:dyDescent="0.25">
      <c r="B180" s="3"/>
      <c r="C180" s="373"/>
      <c r="D180" s="374"/>
      <c r="E180" s="303"/>
      <c r="F180" s="303"/>
      <c r="G180" s="343"/>
      <c r="H180" s="373"/>
      <c r="I180" s="308"/>
      <c r="J180" s="308"/>
      <c r="K180" s="308"/>
      <c r="L180" s="301"/>
      <c r="M180" s="308"/>
      <c r="N180" s="308"/>
      <c r="O180" s="308"/>
      <c r="P180" s="301"/>
      <c r="Q180" s="308"/>
      <c r="R180" s="308"/>
      <c r="S180" s="308"/>
      <c r="T180" s="301"/>
      <c r="U180" s="308"/>
      <c r="V180" s="308"/>
      <c r="W180" s="308"/>
      <c r="X180" s="301"/>
      <c r="Y180" s="336">
        <f>Y179-Y170</f>
        <v>-1.1620779220779216</v>
      </c>
      <c r="Z180" s="336">
        <f>Z179-Z178</f>
        <v>-7.1428571428571423</v>
      </c>
    </row>
    <row r="181" spans="2:26" x14ac:dyDescent="0.25">
      <c r="B181" s="3"/>
      <c r="C181" s="346" t="s">
        <v>57</v>
      </c>
      <c r="D181" s="343" t="s">
        <v>20</v>
      </c>
      <c r="E181" s="300">
        <v>7</v>
      </c>
      <c r="F181" s="300">
        <v>11</v>
      </c>
      <c r="G181" s="331">
        <f t="shared" si="0"/>
        <v>11</v>
      </c>
      <c r="H181" s="346" t="s">
        <v>27</v>
      </c>
      <c r="I181" s="308"/>
      <c r="J181" s="308"/>
      <c r="K181" s="308">
        <v>2</v>
      </c>
      <c r="L181" s="301">
        <f t="shared" si="6"/>
        <v>18.181818181818183</v>
      </c>
      <c r="M181" s="308">
        <v>3</v>
      </c>
      <c r="N181" s="308">
        <v>1</v>
      </c>
      <c r="O181" s="308">
        <v>3</v>
      </c>
      <c r="P181" s="301">
        <f t="shared" si="7"/>
        <v>63.636363636363633</v>
      </c>
      <c r="Q181" s="308">
        <v>1</v>
      </c>
      <c r="R181" s="308">
        <v>1</v>
      </c>
      <c r="S181" s="308"/>
      <c r="T181" s="301">
        <f t="shared" si="8"/>
        <v>18.181818181818183</v>
      </c>
      <c r="U181" s="308"/>
      <c r="V181" s="308"/>
      <c r="W181" s="308"/>
      <c r="X181" s="301">
        <f t="shared" si="9"/>
        <v>0</v>
      </c>
      <c r="Y181" s="301">
        <f t="shared" si="1"/>
        <v>5.0909090909090908</v>
      </c>
      <c r="Z181" s="344">
        <f t="shared" si="2"/>
        <v>18.181818181818183</v>
      </c>
    </row>
    <row r="182" spans="2:26" x14ac:dyDescent="0.25">
      <c r="B182" s="3"/>
      <c r="C182" s="385" t="s">
        <v>57</v>
      </c>
      <c r="D182" s="386" t="s">
        <v>102</v>
      </c>
      <c r="E182" s="305">
        <v>8</v>
      </c>
      <c r="F182" s="305">
        <v>10</v>
      </c>
      <c r="G182" s="331">
        <f t="shared" si="0"/>
        <v>10</v>
      </c>
      <c r="H182" s="385" t="s">
        <v>27</v>
      </c>
      <c r="I182" s="309"/>
      <c r="J182" s="309"/>
      <c r="K182" s="309">
        <v>4</v>
      </c>
      <c r="L182" s="314">
        <f t="shared" si="6"/>
        <v>40</v>
      </c>
      <c r="M182" s="309">
        <v>2</v>
      </c>
      <c r="N182" s="309">
        <v>1</v>
      </c>
      <c r="O182" s="309">
        <v>1</v>
      </c>
      <c r="P182" s="314">
        <f t="shared" si="7"/>
        <v>40</v>
      </c>
      <c r="Q182" s="309">
        <v>1</v>
      </c>
      <c r="R182" s="309">
        <v>1</v>
      </c>
      <c r="S182" s="309"/>
      <c r="T182" s="314">
        <f t="shared" si="8"/>
        <v>20</v>
      </c>
      <c r="U182" s="309"/>
      <c r="V182" s="309"/>
      <c r="W182" s="309"/>
      <c r="X182" s="314">
        <f t="shared" si="9"/>
        <v>0</v>
      </c>
      <c r="Y182" s="314">
        <f t="shared" si="1"/>
        <v>4.5999999999999996</v>
      </c>
      <c r="Z182" s="387">
        <f t="shared" si="2"/>
        <v>20</v>
      </c>
    </row>
    <row r="183" spans="2:26" x14ac:dyDescent="0.25">
      <c r="B183" s="3"/>
      <c r="C183" s="385" t="s">
        <v>57</v>
      </c>
      <c r="D183" s="330" t="s">
        <v>108</v>
      </c>
      <c r="E183" s="369">
        <v>9</v>
      </c>
      <c r="F183" s="369">
        <v>10</v>
      </c>
      <c r="G183" s="331">
        <f t="shared" ref="G183:G184" si="102">I183+J183+K183+M183+N183+O183+Q183+R183+S183+U183+V183+W183</f>
        <v>10</v>
      </c>
      <c r="H183" s="375" t="s">
        <v>27</v>
      </c>
      <c r="I183" s="299"/>
      <c r="J183" s="299"/>
      <c r="K183" s="300">
        <v>6</v>
      </c>
      <c r="L183" s="301">
        <f>SUM(I183:K183)*100/G183</f>
        <v>60</v>
      </c>
      <c r="M183" s="302"/>
      <c r="N183" s="302">
        <v>1</v>
      </c>
      <c r="O183" s="303">
        <v>1</v>
      </c>
      <c r="P183" s="301">
        <f>SUM(M183:O183)*100/G183</f>
        <v>20</v>
      </c>
      <c r="Q183" s="302">
        <v>1</v>
      </c>
      <c r="R183" s="302">
        <v>1</v>
      </c>
      <c r="S183" s="303"/>
      <c r="T183" s="301">
        <f>SUM(Q183:S183)*100/G183</f>
        <v>20</v>
      </c>
      <c r="U183" s="302"/>
      <c r="V183" s="302"/>
      <c r="W183" s="303"/>
      <c r="X183" s="301">
        <f>SUM(U183:W183)*100/G182</f>
        <v>0</v>
      </c>
      <c r="Y183" s="334">
        <f t="shared" ref="Y183:Y184" si="103">((1*I183)+(2*J183)+(3*K183)+(4*M183)+(5*N183)+(6*O183)+(7*Q183)+(8*R183)+(9*S183)+(10*U183)+(11*V183)+(12*W183))/G183</f>
        <v>4.4000000000000004</v>
      </c>
      <c r="Z183" s="335">
        <f t="shared" ref="Z183:Z184" si="104">T183+X183</f>
        <v>20</v>
      </c>
    </row>
    <row r="184" spans="2:26" x14ac:dyDescent="0.25">
      <c r="B184" s="3"/>
      <c r="C184" s="385" t="s">
        <v>57</v>
      </c>
      <c r="D184" s="330" t="s">
        <v>114</v>
      </c>
      <c r="E184" s="369">
        <v>10</v>
      </c>
      <c r="F184" s="369">
        <v>9</v>
      </c>
      <c r="G184" s="331">
        <f t="shared" si="102"/>
        <v>9</v>
      </c>
      <c r="H184" s="375" t="s">
        <v>27</v>
      </c>
      <c r="I184" s="299"/>
      <c r="J184" s="299">
        <v>5</v>
      </c>
      <c r="K184" s="300"/>
      <c r="L184" s="301">
        <f>SUM(I184:K184)*100/G184</f>
        <v>55.555555555555557</v>
      </c>
      <c r="M184" s="302">
        <v>1</v>
      </c>
      <c r="N184" s="302"/>
      <c r="O184" s="303">
        <v>1</v>
      </c>
      <c r="P184" s="301">
        <f>SUM(M184:O184)*100/G184</f>
        <v>22.222222222222221</v>
      </c>
      <c r="Q184" s="302">
        <v>1</v>
      </c>
      <c r="R184" s="302"/>
      <c r="S184" s="303"/>
      <c r="T184" s="301">
        <f>SUM(Q184:S184)*100/G184</f>
        <v>11.111111111111111</v>
      </c>
      <c r="U184" s="302">
        <v>1</v>
      </c>
      <c r="V184" s="302"/>
      <c r="W184" s="303"/>
      <c r="X184" s="301">
        <f>SUM(U184:W184)*100/G183</f>
        <v>10</v>
      </c>
      <c r="Y184" s="334">
        <f t="shared" si="103"/>
        <v>4.1111111111111107</v>
      </c>
      <c r="Z184" s="335">
        <f t="shared" si="104"/>
        <v>21.111111111111111</v>
      </c>
    </row>
    <row r="185" spans="2:26" x14ac:dyDescent="0.25">
      <c r="B185" s="3"/>
      <c r="C185" s="346"/>
      <c r="D185" s="374"/>
      <c r="E185" s="303"/>
      <c r="F185" s="303"/>
      <c r="G185" s="343"/>
      <c r="H185" s="373"/>
      <c r="I185" s="308"/>
      <c r="J185" s="308"/>
      <c r="K185" s="308"/>
      <c r="L185" s="301"/>
      <c r="M185" s="308"/>
      <c r="N185" s="308"/>
      <c r="O185" s="308"/>
      <c r="P185" s="301"/>
      <c r="Q185" s="308"/>
      <c r="R185" s="308"/>
      <c r="S185" s="308"/>
      <c r="T185" s="301"/>
      <c r="U185" s="308"/>
      <c r="V185" s="308"/>
      <c r="W185" s="308"/>
      <c r="X185" s="301"/>
      <c r="Y185" s="336">
        <f>Y184-Y183</f>
        <v>-0.28888888888888964</v>
      </c>
      <c r="Z185" s="336">
        <f>Z184-Z183</f>
        <v>1.1111111111111107</v>
      </c>
    </row>
    <row r="186" spans="2:26" x14ac:dyDescent="0.25">
      <c r="B186" s="3"/>
      <c r="C186" s="377" t="s">
        <v>57</v>
      </c>
      <c r="D186" s="351" t="s">
        <v>91</v>
      </c>
      <c r="E186" s="352">
        <v>7</v>
      </c>
      <c r="F186" s="352">
        <v>11</v>
      </c>
      <c r="G186" s="331">
        <f t="shared" si="0"/>
        <v>11</v>
      </c>
      <c r="H186" s="379" t="s">
        <v>27</v>
      </c>
      <c r="I186" s="310"/>
      <c r="J186" s="310"/>
      <c r="K186" s="310"/>
      <c r="L186" s="312">
        <f>SUM(I186:K186)*100/G186</f>
        <v>0</v>
      </c>
      <c r="M186" s="310"/>
      <c r="N186" s="310">
        <v>1</v>
      </c>
      <c r="O186" s="310">
        <v>2</v>
      </c>
      <c r="P186" s="312">
        <f>SUM(M186:O186)*100/G186</f>
        <v>27.272727272727273</v>
      </c>
      <c r="Q186" s="310">
        <v>5</v>
      </c>
      <c r="R186" s="310">
        <v>2</v>
      </c>
      <c r="S186" s="310">
        <v>1</v>
      </c>
      <c r="T186" s="312">
        <f>SUM(Q186:S186)*100/G186</f>
        <v>72.727272727272734</v>
      </c>
      <c r="U186" s="310"/>
      <c r="V186" s="310"/>
      <c r="W186" s="310"/>
      <c r="X186" s="311">
        <f t="shared" ref="X186" si="105">SUM(U186:W186)*100/G186</f>
        <v>0</v>
      </c>
      <c r="Y186" s="354">
        <f t="shared" si="1"/>
        <v>7</v>
      </c>
      <c r="Z186" s="355">
        <f t="shared" si="2"/>
        <v>72.727272727272734</v>
      </c>
    </row>
    <row r="187" spans="2:26" x14ac:dyDescent="0.25">
      <c r="B187" s="3"/>
      <c r="C187" s="346" t="s">
        <v>57</v>
      </c>
      <c r="D187" s="343" t="s">
        <v>20</v>
      </c>
      <c r="E187" s="300">
        <v>8</v>
      </c>
      <c r="F187" s="300">
        <v>12</v>
      </c>
      <c r="G187" s="331">
        <f t="shared" si="0"/>
        <v>12</v>
      </c>
      <c r="H187" s="346" t="s">
        <v>27</v>
      </c>
      <c r="I187" s="308"/>
      <c r="J187" s="308"/>
      <c r="K187" s="308"/>
      <c r="L187" s="301">
        <f t="shared" si="6"/>
        <v>0</v>
      </c>
      <c r="M187" s="308">
        <v>1</v>
      </c>
      <c r="N187" s="308">
        <v>4</v>
      </c>
      <c r="O187" s="308">
        <v>2</v>
      </c>
      <c r="P187" s="301">
        <f t="shared" si="7"/>
        <v>58.333333333333336</v>
      </c>
      <c r="Q187" s="308"/>
      <c r="R187" s="308">
        <v>2</v>
      </c>
      <c r="S187" s="308">
        <v>3</v>
      </c>
      <c r="T187" s="380">
        <f t="shared" ref="T187:T197" si="106">SUM(Q187:S187)*100/G187</f>
        <v>41.666666666666664</v>
      </c>
      <c r="U187" s="308"/>
      <c r="V187" s="308"/>
      <c r="W187" s="308"/>
      <c r="X187" s="301">
        <f t="shared" si="9"/>
        <v>0</v>
      </c>
      <c r="Y187" s="301">
        <f t="shared" si="1"/>
        <v>6.583333333333333</v>
      </c>
      <c r="Z187" s="344">
        <f t="shared" si="2"/>
        <v>41.666666666666664</v>
      </c>
    </row>
    <row r="188" spans="2:26" x14ac:dyDescent="0.25">
      <c r="B188" s="3"/>
      <c r="C188" s="385" t="s">
        <v>57</v>
      </c>
      <c r="D188" s="386" t="s">
        <v>102</v>
      </c>
      <c r="E188" s="305">
        <v>9</v>
      </c>
      <c r="F188" s="305">
        <v>12</v>
      </c>
      <c r="G188" s="331">
        <f t="shared" si="0"/>
        <v>12</v>
      </c>
      <c r="H188" s="385" t="s">
        <v>27</v>
      </c>
      <c r="I188" s="309"/>
      <c r="J188" s="309"/>
      <c r="K188" s="309"/>
      <c r="L188" s="314">
        <f t="shared" si="6"/>
        <v>0</v>
      </c>
      <c r="M188" s="309">
        <v>1</v>
      </c>
      <c r="N188" s="309">
        <v>2</v>
      </c>
      <c r="O188" s="309">
        <v>1</v>
      </c>
      <c r="P188" s="314">
        <f t="shared" si="7"/>
        <v>33.333333333333336</v>
      </c>
      <c r="Q188" s="309">
        <v>1</v>
      </c>
      <c r="R188" s="309">
        <v>1</v>
      </c>
      <c r="S188" s="309">
        <v>6</v>
      </c>
      <c r="T188" s="389">
        <f t="shared" si="106"/>
        <v>66.666666666666671</v>
      </c>
      <c r="U188" s="309"/>
      <c r="V188" s="309"/>
      <c r="W188" s="309"/>
      <c r="X188" s="314">
        <f t="shared" si="9"/>
        <v>0</v>
      </c>
      <c r="Y188" s="314">
        <f t="shared" si="1"/>
        <v>7.416666666666667</v>
      </c>
      <c r="Z188" s="387">
        <f t="shared" si="2"/>
        <v>66.666666666666671</v>
      </c>
    </row>
    <row r="189" spans="2:26" x14ac:dyDescent="0.25">
      <c r="B189" s="3"/>
      <c r="C189" s="385" t="s">
        <v>57</v>
      </c>
      <c r="D189" s="330" t="s">
        <v>108</v>
      </c>
      <c r="E189" s="369">
        <v>10</v>
      </c>
      <c r="F189" s="369">
        <v>11</v>
      </c>
      <c r="G189" s="331">
        <f t="shared" si="0"/>
        <v>11</v>
      </c>
      <c r="H189" s="375" t="s">
        <v>27</v>
      </c>
      <c r="I189" s="299"/>
      <c r="J189" s="299"/>
      <c r="K189" s="300"/>
      <c r="L189" s="301">
        <f>SUM(I189:K189)*100/G189</f>
        <v>0</v>
      </c>
      <c r="M189" s="302">
        <v>1</v>
      </c>
      <c r="N189" s="302"/>
      <c r="O189" s="303">
        <v>3</v>
      </c>
      <c r="P189" s="301">
        <f>SUM(M189:O189)*100/G189</f>
        <v>36.363636363636367</v>
      </c>
      <c r="Q189" s="302">
        <v>3</v>
      </c>
      <c r="R189" s="302">
        <v>1</v>
      </c>
      <c r="S189" s="303">
        <v>2</v>
      </c>
      <c r="T189" s="301">
        <f>SUM(Q189:S189)*100/G189</f>
        <v>54.545454545454547</v>
      </c>
      <c r="U189" s="302">
        <v>1</v>
      </c>
      <c r="V189" s="302"/>
      <c r="W189" s="303"/>
      <c r="X189" s="301">
        <f>SUM(U189:W189)*100/G188</f>
        <v>8.3333333333333339</v>
      </c>
      <c r="Y189" s="334">
        <f t="shared" si="1"/>
        <v>7.1818181818181817</v>
      </c>
      <c r="Z189" s="335">
        <f t="shared" si="2"/>
        <v>62.878787878787882</v>
      </c>
    </row>
    <row r="190" spans="2:26" x14ac:dyDescent="0.25">
      <c r="B190" s="3"/>
      <c r="C190" s="385" t="s">
        <v>57</v>
      </c>
      <c r="D190" s="330" t="s">
        <v>114</v>
      </c>
      <c r="E190" s="369">
        <v>11</v>
      </c>
      <c r="F190" s="369">
        <v>11</v>
      </c>
      <c r="G190" s="331">
        <f t="shared" si="0"/>
        <v>11</v>
      </c>
      <c r="H190" s="375" t="s">
        <v>27</v>
      </c>
      <c r="I190" s="299"/>
      <c r="J190" s="299"/>
      <c r="K190" s="300"/>
      <c r="L190" s="301">
        <f>SUM(I190:K190)*100/G190</f>
        <v>0</v>
      </c>
      <c r="M190" s="302"/>
      <c r="N190" s="302">
        <v>1</v>
      </c>
      <c r="O190" s="303">
        <v>2</v>
      </c>
      <c r="P190" s="301">
        <f>SUM(M190:O190)*100/G190</f>
        <v>27.272727272727273</v>
      </c>
      <c r="Q190" s="302">
        <v>1</v>
      </c>
      <c r="R190" s="302">
        <v>2</v>
      </c>
      <c r="S190" s="303">
        <v>2</v>
      </c>
      <c r="T190" s="301">
        <f>SUM(Q190:S190)*100/G190</f>
        <v>45.454545454545453</v>
      </c>
      <c r="U190" s="302">
        <v>3</v>
      </c>
      <c r="V190" s="302"/>
      <c r="W190" s="303"/>
      <c r="X190" s="301">
        <f>SUM(U190:W190)*100/G189</f>
        <v>27.272727272727273</v>
      </c>
      <c r="Y190" s="334">
        <f t="shared" si="1"/>
        <v>8</v>
      </c>
      <c r="Z190" s="335">
        <f t="shared" si="2"/>
        <v>72.72727272727272</v>
      </c>
    </row>
    <row r="191" spans="2:26" x14ac:dyDescent="0.25">
      <c r="B191" s="3"/>
      <c r="C191" s="346"/>
      <c r="D191" s="374"/>
      <c r="E191" s="303"/>
      <c r="F191" s="303"/>
      <c r="G191" s="343"/>
      <c r="H191" s="373"/>
      <c r="I191" s="308"/>
      <c r="J191" s="308"/>
      <c r="K191" s="308"/>
      <c r="L191" s="301"/>
      <c r="M191" s="308"/>
      <c r="N191" s="308"/>
      <c r="O191" s="308"/>
      <c r="P191" s="301"/>
      <c r="Q191" s="308"/>
      <c r="R191" s="308"/>
      <c r="S191" s="308"/>
      <c r="T191" s="301"/>
      <c r="U191" s="308"/>
      <c r="V191" s="308"/>
      <c r="W191" s="308"/>
      <c r="X191" s="301"/>
      <c r="Y191" s="336">
        <f>Y190-Y189</f>
        <v>0.81818181818181834</v>
      </c>
      <c r="Z191" s="336">
        <f>Z190-Z189</f>
        <v>9.8484848484848371</v>
      </c>
    </row>
    <row r="192" spans="2:26" x14ac:dyDescent="0.25">
      <c r="B192" s="3"/>
      <c r="C192" s="377" t="s">
        <v>57</v>
      </c>
      <c r="D192" s="351" t="s">
        <v>91</v>
      </c>
      <c r="E192" s="352">
        <v>8</v>
      </c>
      <c r="F192" s="352">
        <v>11</v>
      </c>
      <c r="G192" s="331">
        <f t="shared" si="0"/>
        <v>11</v>
      </c>
      <c r="H192" s="379" t="s">
        <v>27</v>
      </c>
      <c r="I192" s="310"/>
      <c r="J192" s="310"/>
      <c r="K192" s="310"/>
      <c r="L192" s="312">
        <f>SUM(I192:K192)*100/G192</f>
        <v>0</v>
      </c>
      <c r="M192" s="310">
        <v>2</v>
      </c>
      <c r="N192" s="310">
        <v>6</v>
      </c>
      <c r="O192" s="310"/>
      <c r="P192" s="312">
        <f>SUM(M192:O192)*100/G192</f>
        <v>72.727272727272734</v>
      </c>
      <c r="Q192" s="310"/>
      <c r="R192" s="310">
        <v>2</v>
      </c>
      <c r="S192" s="310"/>
      <c r="T192" s="312">
        <f t="shared" si="106"/>
        <v>18.181818181818183</v>
      </c>
      <c r="U192" s="310">
        <v>1</v>
      </c>
      <c r="V192" s="310"/>
      <c r="W192" s="310"/>
      <c r="X192" s="311">
        <f t="shared" ref="X192" si="107">SUM(U192:W192)*100/G192</f>
        <v>9.0909090909090917</v>
      </c>
      <c r="Y192" s="354">
        <f t="shared" ref="Y192" si="108">((1*I192)+(2*J192)+(3*K192)+(4*M192)+(5*N192)+(6*O192)+(7*Q192)+(8*R192)+(9*S192)+(10*U192)+(11*V192)+(12*W192))/G192</f>
        <v>5.8181818181818183</v>
      </c>
      <c r="Z192" s="355">
        <f t="shared" ref="Z192" si="109">T192+X192</f>
        <v>27.272727272727273</v>
      </c>
    </row>
    <row r="193" spans="2:29" x14ac:dyDescent="0.25">
      <c r="B193" s="3"/>
      <c r="C193" s="346" t="s">
        <v>57</v>
      </c>
      <c r="D193" s="343" t="s">
        <v>20</v>
      </c>
      <c r="E193" s="300">
        <v>9</v>
      </c>
      <c r="F193" s="300">
        <v>11</v>
      </c>
      <c r="G193" s="331">
        <f t="shared" si="0"/>
        <v>11</v>
      </c>
      <c r="H193" s="346" t="s">
        <v>27</v>
      </c>
      <c r="I193" s="308"/>
      <c r="J193" s="308"/>
      <c r="K193" s="308">
        <v>2</v>
      </c>
      <c r="L193" s="301">
        <f t="shared" si="6"/>
        <v>18.181818181818183</v>
      </c>
      <c r="M193" s="308">
        <v>1</v>
      </c>
      <c r="N193" s="308">
        <v>2</v>
      </c>
      <c r="O193" s="308">
        <v>3</v>
      </c>
      <c r="P193" s="301">
        <f t="shared" si="7"/>
        <v>54.545454545454547</v>
      </c>
      <c r="Q193" s="308"/>
      <c r="R193" s="308"/>
      <c r="S193" s="308"/>
      <c r="T193" s="380">
        <f t="shared" si="106"/>
        <v>0</v>
      </c>
      <c r="U193" s="308">
        <v>3</v>
      </c>
      <c r="V193" s="308"/>
      <c r="W193" s="308"/>
      <c r="X193" s="301">
        <f t="shared" si="9"/>
        <v>27.272727272727273</v>
      </c>
      <c r="Y193" s="301">
        <f t="shared" si="1"/>
        <v>6.1818181818181817</v>
      </c>
      <c r="Z193" s="344">
        <f t="shared" si="2"/>
        <v>27.272727272727273</v>
      </c>
    </row>
    <row r="194" spans="2:29" x14ac:dyDescent="0.25">
      <c r="B194" s="3"/>
      <c r="C194" s="385" t="s">
        <v>57</v>
      </c>
      <c r="D194" s="386" t="s">
        <v>102</v>
      </c>
      <c r="E194" s="305">
        <v>10</v>
      </c>
      <c r="F194" s="305">
        <v>10</v>
      </c>
      <c r="G194" s="331">
        <f t="shared" si="0"/>
        <v>10</v>
      </c>
      <c r="H194" s="385" t="s">
        <v>27</v>
      </c>
      <c r="I194" s="309"/>
      <c r="J194" s="309"/>
      <c r="K194" s="309">
        <v>1</v>
      </c>
      <c r="L194" s="314">
        <f t="shared" si="6"/>
        <v>10</v>
      </c>
      <c r="M194" s="309"/>
      <c r="N194" s="309">
        <v>3</v>
      </c>
      <c r="O194" s="309">
        <v>3</v>
      </c>
      <c r="P194" s="314">
        <f t="shared" si="7"/>
        <v>60</v>
      </c>
      <c r="Q194" s="309"/>
      <c r="R194" s="309"/>
      <c r="S194" s="309">
        <v>1</v>
      </c>
      <c r="T194" s="389">
        <f t="shared" si="106"/>
        <v>10</v>
      </c>
      <c r="U194" s="309">
        <v>2</v>
      </c>
      <c r="V194" s="309"/>
      <c r="W194" s="309"/>
      <c r="X194" s="314">
        <f t="shared" si="9"/>
        <v>20</v>
      </c>
      <c r="Y194" s="314">
        <f t="shared" si="1"/>
        <v>6.5</v>
      </c>
      <c r="Z194" s="387">
        <f t="shared" si="2"/>
        <v>30</v>
      </c>
    </row>
    <row r="195" spans="2:29" x14ac:dyDescent="0.25">
      <c r="B195" s="3"/>
      <c r="C195" s="385" t="s">
        <v>57</v>
      </c>
      <c r="D195" s="330" t="s">
        <v>108</v>
      </c>
      <c r="E195" s="369">
        <v>11</v>
      </c>
      <c r="F195" s="369">
        <v>10</v>
      </c>
      <c r="G195" s="331">
        <f t="shared" ref="G195" si="110">I195+J195+K195+M195+N195+O195+Q195+R195+S195+U195+V195+W195</f>
        <v>10</v>
      </c>
      <c r="H195" s="375" t="s">
        <v>27</v>
      </c>
      <c r="I195" s="299"/>
      <c r="J195" s="299">
        <v>2</v>
      </c>
      <c r="K195" s="300"/>
      <c r="L195" s="301">
        <f>SUM(I195:K195)*100/G195</f>
        <v>20</v>
      </c>
      <c r="M195" s="302">
        <v>1</v>
      </c>
      <c r="N195" s="302">
        <v>1</v>
      </c>
      <c r="O195" s="303"/>
      <c r="P195" s="301">
        <f>SUM(M195:O195)*100/G195</f>
        <v>20</v>
      </c>
      <c r="Q195" s="302">
        <v>3</v>
      </c>
      <c r="R195" s="302"/>
      <c r="S195" s="303">
        <v>1</v>
      </c>
      <c r="T195" s="301">
        <f>SUM(Q195:S195)*100/G195</f>
        <v>40</v>
      </c>
      <c r="U195" s="302">
        <v>2</v>
      </c>
      <c r="V195" s="302"/>
      <c r="W195" s="303"/>
      <c r="X195" s="301">
        <f>SUM(U195:W195)*100/G194</f>
        <v>20</v>
      </c>
      <c r="Y195" s="334">
        <f t="shared" ref="Y195" si="111">((1*I195)+(2*J195)+(3*K195)+(4*M195)+(5*N195)+(6*O195)+(7*Q195)+(8*R195)+(9*S195)+(10*U195)+(11*V195)+(12*W195))/G195</f>
        <v>6.3</v>
      </c>
      <c r="Z195" s="335">
        <f t="shared" ref="Z195" si="112">T195+X195</f>
        <v>60</v>
      </c>
    </row>
    <row r="196" spans="2:29" x14ac:dyDescent="0.25">
      <c r="B196" s="3"/>
      <c r="C196" s="346"/>
      <c r="D196" s="374"/>
      <c r="E196" s="303"/>
      <c r="F196" s="303"/>
      <c r="G196" s="343"/>
      <c r="H196" s="373"/>
      <c r="I196" s="308"/>
      <c r="J196" s="308"/>
      <c r="K196" s="308"/>
      <c r="L196" s="301"/>
      <c r="M196" s="308"/>
      <c r="N196" s="308"/>
      <c r="O196" s="308"/>
      <c r="P196" s="301"/>
      <c r="Q196" s="308"/>
      <c r="R196" s="308"/>
      <c r="S196" s="308"/>
      <c r="T196" s="301"/>
      <c r="U196" s="308"/>
      <c r="V196" s="308"/>
      <c r="W196" s="308"/>
      <c r="X196" s="301"/>
      <c r="Y196" s="336">
        <f>Y195-Y194</f>
        <v>-0.20000000000000018</v>
      </c>
      <c r="Z196" s="336">
        <f>Z195-Z194</f>
        <v>30</v>
      </c>
    </row>
    <row r="197" spans="2:29" x14ac:dyDescent="0.25">
      <c r="B197" s="3"/>
      <c r="C197" s="385" t="s">
        <v>57</v>
      </c>
      <c r="D197" s="386" t="s">
        <v>102</v>
      </c>
      <c r="E197" s="305">
        <v>11</v>
      </c>
      <c r="F197" s="305">
        <v>7</v>
      </c>
      <c r="G197" s="331">
        <f t="shared" si="0"/>
        <v>14</v>
      </c>
      <c r="H197" s="385" t="s">
        <v>27</v>
      </c>
      <c r="I197" s="309"/>
      <c r="J197" s="309">
        <v>3</v>
      </c>
      <c r="K197" s="309">
        <v>2</v>
      </c>
      <c r="L197" s="314">
        <f t="shared" si="6"/>
        <v>71.428571428571431</v>
      </c>
      <c r="M197" s="309"/>
      <c r="N197" s="309"/>
      <c r="O197" s="309"/>
      <c r="P197" s="314">
        <f t="shared" si="7"/>
        <v>0</v>
      </c>
      <c r="Q197" s="309">
        <v>9</v>
      </c>
      <c r="R197" s="309"/>
      <c r="S197" s="309"/>
      <c r="T197" s="389">
        <f t="shared" si="106"/>
        <v>64.285714285714292</v>
      </c>
      <c r="U197" s="309"/>
      <c r="V197" s="309"/>
      <c r="W197" s="309"/>
      <c r="X197" s="314">
        <f t="shared" si="9"/>
        <v>0</v>
      </c>
      <c r="Y197" s="314">
        <f t="shared" si="1"/>
        <v>5.3571428571428568</v>
      </c>
      <c r="Z197" s="387">
        <f t="shared" si="2"/>
        <v>64.285714285714292</v>
      </c>
    </row>
    <row r="198" spans="2:29" x14ac:dyDescent="0.25">
      <c r="B198" s="3"/>
      <c r="C198" s="346"/>
      <c r="D198" s="343"/>
      <c r="E198" s="300"/>
      <c r="F198" s="300"/>
      <c r="G198" s="361"/>
      <c r="H198" s="346"/>
      <c r="I198" s="308"/>
      <c r="J198" s="308"/>
      <c r="K198" s="308"/>
      <c r="L198" s="301"/>
      <c r="M198" s="308"/>
      <c r="N198" s="308"/>
      <c r="O198" s="308"/>
      <c r="P198" s="301"/>
      <c r="Q198" s="308"/>
      <c r="R198" s="308"/>
      <c r="S198" s="308"/>
      <c r="T198" s="380"/>
      <c r="U198" s="308"/>
      <c r="V198" s="308"/>
      <c r="W198" s="308"/>
      <c r="X198" s="301"/>
      <c r="Y198" s="301"/>
      <c r="Z198" s="344"/>
    </row>
    <row r="199" spans="2:29" x14ac:dyDescent="0.25">
      <c r="B199" s="3"/>
      <c r="C199" s="346"/>
      <c r="D199" s="386" t="s">
        <v>102</v>
      </c>
      <c r="E199" s="300"/>
      <c r="F199" s="300"/>
      <c r="G199" s="361"/>
      <c r="H199" s="385" t="s">
        <v>27</v>
      </c>
      <c r="I199" s="308"/>
      <c r="J199" s="308"/>
      <c r="K199" s="308"/>
      <c r="L199" s="301"/>
      <c r="M199" s="308"/>
      <c r="N199" s="308"/>
      <c r="O199" s="308"/>
      <c r="P199" s="301"/>
      <c r="Q199" s="308"/>
      <c r="R199" s="308"/>
      <c r="S199" s="308"/>
      <c r="T199" s="301"/>
      <c r="U199" s="308"/>
      <c r="V199" s="308"/>
      <c r="W199" s="308"/>
      <c r="X199" s="301"/>
      <c r="Y199" s="314">
        <f>AVERAGE(Y197,Y194,Y188,Y182,Y177)</f>
        <v>5.9604761904761911</v>
      </c>
      <c r="Z199" s="314">
        <f>AVERAGE(Z197,Z194,Z188,Z182,Z177)</f>
        <v>44.761904761904766</v>
      </c>
    </row>
    <row r="200" spans="2:29" x14ac:dyDescent="0.25">
      <c r="B200" s="3"/>
      <c r="C200" s="346"/>
      <c r="D200" s="330" t="s">
        <v>108</v>
      </c>
      <c r="E200" s="300"/>
      <c r="F200" s="300"/>
      <c r="G200" s="343"/>
      <c r="H200" s="375" t="s">
        <v>27</v>
      </c>
      <c r="I200" s="308"/>
      <c r="J200" s="308"/>
      <c r="K200" s="308"/>
      <c r="L200" s="301"/>
      <c r="M200" s="308"/>
      <c r="N200" s="308"/>
      <c r="O200" s="308"/>
      <c r="P200" s="301"/>
      <c r="Q200" s="308"/>
      <c r="R200" s="308"/>
      <c r="S200" s="308"/>
      <c r="T200" s="301"/>
      <c r="U200" s="308"/>
      <c r="V200" s="308"/>
      <c r="W200" s="308"/>
      <c r="X200" s="301"/>
      <c r="Y200" s="334">
        <f>AVERAGE(Y195,Y189,Y183,Y178,Y174)</f>
        <v>5.8335064935064933</v>
      </c>
      <c r="Z200" s="334">
        <f>AVERAGE(Z195,Z189,Z183,Z178,Z174)</f>
        <v>41.432900432900439</v>
      </c>
      <c r="AC200" s="136"/>
    </row>
    <row r="201" spans="2:29" x14ac:dyDescent="0.25">
      <c r="B201" s="3"/>
      <c r="C201" s="346"/>
      <c r="D201" s="330" t="s">
        <v>114</v>
      </c>
      <c r="E201" s="300"/>
      <c r="F201" s="300"/>
      <c r="G201" s="343"/>
      <c r="H201" s="375" t="s">
        <v>27</v>
      </c>
      <c r="I201" s="308"/>
      <c r="J201" s="308"/>
      <c r="K201" s="308"/>
      <c r="L201" s="301"/>
      <c r="M201" s="308"/>
      <c r="N201" s="308"/>
      <c r="O201" s="308"/>
      <c r="P201" s="301"/>
      <c r="Q201" s="308"/>
      <c r="R201" s="308"/>
      <c r="S201" s="308"/>
      <c r="T201" s="301"/>
      <c r="U201" s="308"/>
      <c r="V201" s="308"/>
      <c r="W201" s="308"/>
      <c r="X201" s="301"/>
      <c r="Y201" s="334">
        <f>AVERAGE(Y190,Y184,Y179,Y175,Y173)</f>
        <v>5.6781886087768436</v>
      </c>
      <c r="Z201" s="334">
        <f>AVERAGE(Z190,Z184,Z179,Z175,Z173)</f>
        <v>36.87411934470758</v>
      </c>
      <c r="AC201" s="136"/>
    </row>
    <row r="202" spans="2:29" x14ac:dyDescent="0.25">
      <c r="B202" s="3"/>
      <c r="C202" s="346"/>
      <c r="D202" s="382"/>
      <c r="E202" s="300"/>
      <c r="F202" s="300"/>
      <c r="G202" s="343"/>
      <c r="H202" s="373"/>
      <c r="I202" s="308"/>
      <c r="J202" s="308"/>
      <c r="K202" s="308"/>
      <c r="L202" s="301"/>
      <c r="M202" s="308"/>
      <c r="N202" s="308"/>
      <c r="O202" s="308"/>
      <c r="P202" s="301"/>
      <c r="Q202" s="308"/>
      <c r="R202" s="308"/>
      <c r="S202" s="308"/>
      <c r="T202" s="301"/>
      <c r="U202" s="308"/>
      <c r="V202" s="308"/>
      <c r="W202" s="308"/>
      <c r="X202" s="301"/>
      <c r="Y202" s="336">
        <f>Y201-Y200</f>
        <v>-0.15531788472964969</v>
      </c>
      <c r="Z202" s="336">
        <f>Z201-Z200</f>
        <v>-4.558781088192859</v>
      </c>
      <c r="AC202" s="136"/>
    </row>
    <row r="203" spans="2:29" x14ac:dyDescent="0.25">
      <c r="B203" s="3"/>
      <c r="C203" s="346"/>
      <c r="D203" s="343"/>
      <c r="E203" s="300"/>
      <c r="F203" s="300"/>
      <c r="G203" s="343"/>
      <c r="H203" s="346"/>
      <c r="I203" s="308"/>
      <c r="J203" s="308"/>
      <c r="K203" s="308"/>
      <c r="L203" s="301"/>
      <c r="M203" s="308"/>
      <c r="N203" s="308"/>
      <c r="O203" s="308"/>
      <c r="P203" s="301"/>
      <c r="Q203" s="308"/>
      <c r="R203" s="308"/>
      <c r="S203" s="308"/>
      <c r="T203" s="301"/>
      <c r="U203" s="308"/>
      <c r="V203" s="308"/>
      <c r="W203" s="308"/>
      <c r="X203" s="301"/>
      <c r="Y203" s="301"/>
      <c r="Z203" s="344"/>
    </row>
    <row r="204" spans="2:29" x14ac:dyDescent="0.25">
      <c r="B204" s="3"/>
      <c r="C204" s="385" t="s">
        <v>66</v>
      </c>
      <c r="D204" s="343" t="s">
        <v>114</v>
      </c>
      <c r="E204" s="300">
        <v>7</v>
      </c>
      <c r="F204" s="300">
        <v>17</v>
      </c>
      <c r="G204" s="331">
        <f t="shared" ref="G204:G206" si="113">I204+J204+K204+M204+N204+O204+Q204+R204+S204+U204+V204+W204</f>
        <v>17</v>
      </c>
      <c r="H204" s="375" t="s">
        <v>28</v>
      </c>
      <c r="I204" s="308"/>
      <c r="J204" s="308"/>
      <c r="K204" s="308">
        <v>1</v>
      </c>
      <c r="L204" s="301">
        <f>SUM(I204:K204)*100/G204</f>
        <v>5.882352941176471</v>
      </c>
      <c r="M204" s="308">
        <v>3</v>
      </c>
      <c r="N204" s="308">
        <v>5</v>
      </c>
      <c r="O204" s="308">
        <v>1</v>
      </c>
      <c r="P204" s="301">
        <f>SUM(M204:O204)*100/G204</f>
        <v>52.941176470588232</v>
      </c>
      <c r="Q204" s="308">
        <v>3</v>
      </c>
      <c r="R204" s="308">
        <v>1</v>
      </c>
      <c r="S204" s="308">
        <v>2</v>
      </c>
      <c r="T204" s="301">
        <f>SUM(Q204:S204)*100/G204</f>
        <v>35.294117647058826</v>
      </c>
      <c r="U204" s="308">
        <v>1</v>
      </c>
      <c r="V204" s="308"/>
      <c r="W204" s="308"/>
      <c r="X204" s="301">
        <f>SUM(U204:W204)*100/G204</f>
        <v>5.882352941176471</v>
      </c>
      <c r="Y204" s="334">
        <f t="shared" ref="Y204:Y206" si="114">((1*I204)+(2*J204)+(3*K204)+(4*M204)+(5*N204)+(6*O204)+(7*Q204)+(8*R204)+(9*S204)+(10*U204)+(11*V204)+(12*W204))/G204</f>
        <v>6.0588235294117645</v>
      </c>
      <c r="Z204" s="335">
        <f t="shared" ref="Z204:Z206" si="115">T204+X204</f>
        <v>41.176470588235297</v>
      </c>
    </row>
    <row r="205" spans="2:29" x14ac:dyDescent="0.25">
      <c r="B205" s="3"/>
      <c r="C205" s="385" t="s">
        <v>66</v>
      </c>
      <c r="D205" s="330" t="s">
        <v>108</v>
      </c>
      <c r="E205" s="369">
        <v>7</v>
      </c>
      <c r="F205" s="369">
        <v>14</v>
      </c>
      <c r="G205" s="331">
        <f t="shared" si="113"/>
        <v>14</v>
      </c>
      <c r="H205" s="375" t="s">
        <v>28</v>
      </c>
      <c r="I205" s="299"/>
      <c r="J205" s="299"/>
      <c r="K205" s="300">
        <v>2</v>
      </c>
      <c r="L205" s="301">
        <f>SUM(I205:K205)*100/G205</f>
        <v>14.285714285714286</v>
      </c>
      <c r="M205" s="302">
        <v>2</v>
      </c>
      <c r="N205" s="302">
        <v>3</v>
      </c>
      <c r="O205" s="303">
        <v>3</v>
      </c>
      <c r="P205" s="301">
        <f>SUM(M205:O205)*100/G205</f>
        <v>57.142857142857146</v>
      </c>
      <c r="Q205" s="302"/>
      <c r="R205" s="302">
        <v>4</v>
      </c>
      <c r="S205" s="303"/>
      <c r="T205" s="301">
        <f>SUM(Q205:S205)*100/G205</f>
        <v>28.571428571428573</v>
      </c>
      <c r="U205" s="302"/>
      <c r="V205" s="302"/>
      <c r="W205" s="303"/>
      <c r="X205" s="301">
        <f>SUM(U205:W205)*100/G205</f>
        <v>0</v>
      </c>
      <c r="Y205" s="334">
        <f t="shared" si="114"/>
        <v>5.6428571428571432</v>
      </c>
      <c r="Z205" s="335">
        <f t="shared" si="115"/>
        <v>28.571428571428573</v>
      </c>
    </row>
    <row r="206" spans="2:29" x14ac:dyDescent="0.25">
      <c r="B206" s="3"/>
      <c r="C206" s="385" t="s">
        <v>66</v>
      </c>
      <c r="D206" s="330" t="s">
        <v>114</v>
      </c>
      <c r="E206" s="369">
        <v>8</v>
      </c>
      <c r="F206" s="369">
        <v>15</v>
      </c>
      <c r="G206" s="331">
        <f t="shared" si="113"/>
        <v>15</v>
      </c>
      <c r="H206" s="375" t="s">
        <v>28</v>
      </c>
      <c r="I206" s="299"/>
      <c r="J206" s="299">
        <v>1</v>
      </c>
      <c r="K206" s="300">
        <v>3</v>
      </c>
      <c r="L206" s="301">
        <f>SUM(I206:K206)*100/G206</f>
        <v>26.666666666666668</v>
      </c>
      <c r="M206" s="302">
        <v>3</v>
      </c>
      <c r="N206" s="302">
        <v>2</v>
      </c>
      <c r="O206" s="303">
        <v>1</v>
      </c>
      <c r="P206" s="301">
        <f>SUM(M206:O206)*100/G206</f>
        <v>40</v>
      </c>
      <c r="Q206" s="302">
        <v>1</v>
      </c>
      <c r="R206" s="302">
        <v>3</v>
      </c>
      <c r="S206" s="303">
        <v>1</v>
      </c>
      <c r="T206" s="301">
        <f>SUM(Q206:S206)*100/G206</f>
        <v>33.333333333333336</v>
      </c>
      <c r="U206" s="302"/>
      <c r="V206" s="302"/>
      <c r="W206" s="303"/>
      <c r="X206" s="301">
        <f>SUM(U206:W206)*100/G206</f>
        <v>0</v>
      </c>
      <c r="Y206" s="334">
        <f t="shared" si="114"/>
        <v>5.2666666666666666</v>
      </c>
      <c r="Z206" s="335">
        <f t="shared" si="115"/>
        <v>33.333333333333336</v>
      </c>
    </row>
    <row r="207" spans="2:29" x14ac:dyDescent="0.25">
      <c r="B207" s="3"/>
      <c r="C207" s="385"/>
      <c r="D207" s="330"/>
      <c r="E207" s="369"/>
      <c r="F207" s="369"/>
      <c r="G207" s="331"/>
      <c r="H207" s="375"/>
      <c r="I207" s="299"/>
      <c r="J207" s="299"/>
      <c r="K207" s="300"/>
      <c r="L207" s="301"/>
      <c r="M207" s="302"/>
      <c r="N207" s="302"/>
      <c r="O207" s="303"/>
      <c r="P207" s="301"/>
      <c r="Q207" s="302"/>
      <c r="R207" s="302"/>
      <c r="S207" s="303"/>
      <c r="T207" s="301"/>
      <c r="U207" s="302"/>
      <c r="V207" s="302"/>
      <c r="W207" s="303"/>
      <c r="X207" s="301"/>
      <c r="Y207" s="336">
        <f>Y206-Y205</f>
        <v>-0.37619047619047663</v>
      </c>
      <c r="Z207" s="336">
        <f>Z206-Z205</f>
        <v>4.7619047619047628</v>
      </c>
    </row>
    <row r="208" spans="2:29" x14ac:dyDescent="0.25">
      <c r="B208" s="3"/>
      <c r="C208" s="385" t="s">
        <v>66</v>
      </c>
      <c r="D208" s="386" t="s">
        <v>102</v>
      </c>
      <c r="E208" s="305">
        <v>7</v>
      </c>
      <c r="F208" s="305">
        <v>14</v>
      </c>
      <c r="G208" s="331">
        <f t="shared" si="0"/>
        <v>14</v>
      </c>
      <c r="H208" s="385" t="s">
        <v>28</v>
      </c>
      <c r="I208" s="309"/>
      <c r="J208" s="309"/>
      <c r="K208" s="309">
        <v>2</v>
      </c>
      <c r="L208" s="314">
        <f t="shared" si="6"/>
        <v>14.285714285714286</v>
      </c>
      <c r="M208" s="309">
        <v>2</v>
      </c>
      <c r="N208" s="309">
        <v>2</v>
      </c>
      <c r="O208" s="309">
        <v>1</v>
      </c>
      <c r="P208" s="314">
        <f t="shared" si="7"/>
        <v>35.714285714285715</v>
      </c>
      <c r="Q208" s="309">
        <v>1</v>
      </c>
      <c r="R208" s="309">
        <v>4</v>
      </c>
      <c r="S208" s="309">
        <v>1</v>
      </c>
      <c r="T208" s="314">
        <f t="shared" si="8"/>
        <v>42.857142857142854</v>
      </c>
      <c r="U208" s="309">
        <v>1</v>
      </c>
      <c r="V208" s="309"/>
      <c r="W208" s="309"/>
      <c r="X208" s="314">
        <f t="shared" si="9"/>
        <v>7.1428571428571432</v>
      </c>
      <c r="Y208" s="314">
        <f t="shared" si="1"/>
        <v>6.2857142857142856</v>
      </c>
      <c r="Z208" s="387">
        <f t="shared" si="2"/>
        <v>50</v>
      </c>
    </row>
    <row r="209" spans="2:26" x14ac:dyDescent="0.25">
      <c r="B209" s="3"/>
      <c r="C209" s="385" t="s">
        <v>66</v>
      </c>
      <c r="D209" s="330" t="s">
        <v>108</v>
      </c>
      <c r="E209" s="369">
        <v>8</v>
      </c>
      <c r="F209" s="369">
        <v>14</v>
      </c>
      <c r="G209" s="331">
        <f t="shared" si="0"/>
        <v>14</v>
      </c>
      <c r="H209" s="375" t="s">
        <v>28</v>
      </c>
      <c r="I209" s="299"/>
      <c r="J209" s="299">
        <v>1</v>
      </c>
      <c r="K209" s="300">
        <v>3</v>
      </c>
      <c r="L209" s="301">
        <f>SUM(I209:K209)*100/G209</f>
        <v>28.571428571428573</v>
      </c>
      <c r="M209" s="302">
        <v>1</v>
      </c>
      <c r="N209" s="302">
        <v>3</v>
      </c>
      <c r="O209" s="303">
        <v>2</v>
      </c>
      <c r="P209" s="301">
        <f>SUM(M209:O209)*100/G209</f>
        <v>42.857142857142854</v>
      </c>
      <c r="Q209" s="302">
        <v>1</v>
      </c>
      <c r="R209" s="302">
        <v>3</v>
      </c>
      <c r="S209" s="303"/>
      <c r="T209" s="301">
        <f>SUM(Q209:S209)*100/G209</f>
        <v>28.571428571428573</v>
      </c>
      <c r="U209" s="302"/>
      <c r="V209" s="302"/>
      <c r="W209" s="303"/>
      <c r="X209" s="301">
        <f>SUM(U209:W209)*100/G208</f>
        <v>0</v>
      </c>
      <c r="Y209" s="334">
        <f t="shared" si="1"/>
        <v>5.2142857142857144</v>
      </c>
      <c r="Z209" s="335">
        <f t="shared" si="2"/>
        <v>28.571428571428573</v>
      </c>
    </row>
    <row r="210" spans="2:26" x14ac:dyDescent="0.25">
      <c r="B210" s="3"/>
      <c r="C210" s="385" t="s">
        <v>66</v>
      </c>
      <c r="D210" s="330" t="s">
        <v>114</v>
      </c>
      <c r="E210" s="369">
        <v>9</v>
      </c>
      <c r="F210" s="369">
        <v>14</v>
      </c>
      <c r="G210" s="331">
        <f t="shared" si="0"/>
        <v>14</v>
      </c>
      <c r="H210" s="375" t="s">
        <v>28</v>
      </c>
      <c r="I210" s="299"/>
      <c r="J210" s="299">
        <v>1</v>
      </c>
      <c r="K210" s="300">
        <v>4</v>
      </c>
      <c r="L210" s="301">
        <f>SUM(I210:K210)*100/G210</f>
        <v>35.714285714285715</v>
      </c>
      <c r="M210" s="302">
        <v>1</v>
      </c>
      <c r="N210" s="302">
        <v>1</v>
      </c>
      <c r="O210" s="303">
        <v>2</v>
      </c>
      <c r="P210" s="301">
        <f>SUM(M210:O210)*100/G210</f>
        <v>28.571428571428573</v>
      </c>
      <c r="Q210" s="302">
        <v>2</v>
      </c>
      <c r="R210" s="302">
        <v>1</v>
      </c>
      <c r="S210" s="303">
        <v>1</v>
      </c>
      <c r="T210" s="301">
        <f>SUM(Q210:S210)*100/G210</f>
        <v>28.571428571428573</v>
      </c>
      <c r="U210" s="302">
        <v>1</v>
      </c>
      <c r="V210" s="302"/>
      <c r="W210" s="303"/>
      <c r="X210" s="301">
        <f>SUM(U210:W210)*100/G209</f>
        <v>7.1428571428571432</v>
      </c>
      <c r="Y210" s="334">
        <f t="shared" si="1"/>
        <v>5.4285714285714288</v>
      </c>
      <c r="Z210" s="335">
        <f t="shared" si="2"/>
        <v>35.714285714285715</v>
      </c>
    </row>
    <row r="211" spans="2:26" x14ac:dyDescent="0.25">
      <c r="B211" s="3"/>
      <c r="C211" s="373"/>
      <c r="D211" s="374"/>
      <c r="E211" s="303"/>
      <c r="F211" s="303"/>
      <c r="G211" s="343"/>
      <c r="H211" s="373"/>
      <c r="I211" s="308"/>
      <c r="J211" s="308"/>
      <c r="K211" s="308"/>
      <c r="L211" s="301"/>
      <c r="M211" s="308"/>
      <c r="N211" s="308"/>
      <c r="O211" s="308"/>
      <c r="P211" s="301"/>
      <c r="Q211" s="308"/>
      <c r="R211" s="308"/>
      <c r="S211" s="308"/>
      <c r="T211" s="301"/>
      <c r="U211" s="308"/>
      <c r="V211" s="308"/>
      <c r="W211" s="308"/>
      <c r="X211" s="301"/>
      <c r="Y211" s="336">
        <f>Y210-Y209</f>
        <v>0.21428571428571441</v>
      </c>
      <c r="Z211" s="336">
        <f>Z210-Z209</f>
        <v>7.1428571428571423</v>
      </c>
    </row>
    <row r="212" spans="2:26" x14ac:dyDescent="0.25">
      <c r="B212" s="3"/>
      <c r="C212" s="346" t="s">
        <v>66</v>
      </c>
      <c r="D212" s="343" t="s">
        <v>20</v>
      </c>
      <c r="E212" s="300">
        <v>7</v>
      </c>
      <c r="F212" s="300">
        <v>11</v>
      </c>
      <c r="G212" s="331">
        <f t="shared" si="0"/>
        <v>11</v>
      </c>
      <c r="H212" s="346" t="s">
        <v>28</v>
      </c>
      <c r="I212" s="308"/>
      <c r="J212" s="308">
        <v>2</v>
      </c>
      <c r="K212" s="308">
        <v>1</v>
      </c>
      <c r="L212" s="301">
        <f t="shared" si="6"/>
        <v>27.272727272727273</v>
      </c>
      <c r="M212" s="308">
        <v>2</v>
      </c>
      <c r="N212" s="308">
        <v>3</v>
      </c>
      <c r="O212" s="308">
        <v>1</v>
      </c>
      <c r="P212" s="301">
        <f t="shared" si="7"/>
        <v>54.545454545454547</v>
      </c>
      <c r="Q212" s="308"/>
      <c r="R212" s="308">
        <v>1</v>
      </c>
      <c r="S212" s="308">
        <v>1</v>
      </c>
      <c r="T212" s="301">
        <f t="shared" si="8"/>
        <v>18.181818181818183</v>
      </c>
      <c r="U212" s="308"/>
      <c r="V212" s="308"/>
      <c r="W212" s="308"/>
      <c r="X212" s="301">
        <f t="shared" si="9"/>
        <v>0</v>
      </c>
      <c r="Y212" s="301">
        <f t="shared" si="1"/>
        <v>4.8181818181818183</v>
      </c>
      <c r="Z212" s="344">
        <f t="shared" si="2"/>
        <v>18.181818181818183</v>
      </c>
    </row>
    <row r="213" spans="2:26" x14ac:dyDescent="0.25">
      <c r="B213" s="3"/>
      <c r="C213" s="385" t="s">
        <v>66</v>
      </c>
      <c r="D213" s="386" t="s">
        <v>102</v>
      </c>
      <c r="E213" s="305">
        <v>8</v>
      </c>
      <c r="F213" s="305">
        <v>10</v>
      </c>
      <c r="G213" s="331">
        <f t="shared" si="0"/>
        <v>10</v>
      </c>
      <c r="H213" s="385" t="s">
        <v>28</v>
      </c>
      <c r="I213" s="309"/>
      <c r="J213" s="309">
        <v>3</v>
      </c>
      <c r="K213" s="309">
        <v>1</v>
      </c>
      <c r="L213" s="314">
        <f t="shared" si="6"/>
        <v>40</v>
      </c>
      <c r="M213" s="309">
        <v>2</v>
      </c>
      <c r="N213" s="309"/>
      <c r="O213" s="309">
        <v>3</v>
      </c>
      <c r="P213" s="314">
        <f t="shared" si="7"/>
        <v>50</v>
      </c>
      <c r="Q213" s="309"/>
      <c r="R213" s="309">
        <v>1</v>
      </c>
      <c r="S213" s="309"/>
      <c r="T213" s="314">
        <f t="shared" si="8"/>
        <v>10</v>
      </c>
      <c r="U213" s="309"/>
      <c r="V213" s="309"/>
      <c r="W213" s="309"/>
      <c r="X213" s="314">
        <f t="shared" si="9"/>
        <v>0</v>
      </c>
      <c r="Y213" s="314">
        <f t="shared" si="1"/>
        <v>4.3</v>
      </c>
      <c r="Z213" s="387">
        <f t="shared" si="2"/>
        <v>10</v>
      </c>
    </row>
    <row r="214" spans="2:26" x14ac:dyDescent="0.25">
      <c r="B214" s="3"/>
      <c r="C214" s="385" t="s">
        <v>66</v>
      </c>
      <c r="D214" s="330" t="s">
        <v>108</v>
      </c>
      <c r="E214" s="369">
        <v>9</v>
      </c>
      <c r="F214" s="369">
        <v>10</v>
      </c>
      <c r="G214" s="331">
        <f t="shared" ref="G214:G215" si="116">I214+J214+K214+M214+N214+O214+Q214+R214+S214+U214+V214+W214</f>
        <v>10</v>
      </c>
      <c r="H214" s="375" t="s">
        <v>28</v>
      </c>
      <c r="I214" s="299"/>
      <c r="J214" s="299">
        <v>3</v>
      </c>
      <c r="K214" s="300">
        <v>2</v>
      </c>
      <c r="L214" s="301">
        <f>SUM(I214:K214)*100/G214</f>
        <v>50</v>
      </c>
      <c r="M214" s="302">
        <v>2</v>
      </c>
      <c r="N214" s="302">
        <v>2</v>
      </c>
      <c r="O214" s="303"/>
      <c r="P214" s="301">
        <f>SUM(M214:O214)*100/G214</f>
        <v>40</v>
      </c>
      <c r="Q214" s="302"/>
      <c r="R214" s="302"/>
      <c r="S214" s="303">
        <v>1</v>
      </c>
      <c r="T214" s="301">
        <f>SUM(Q214:S214)*100/G214</f>
        <v>10</v>
      </c>
      <c r="U214" s="302"/>
      <c r="V214" s="302"/>
      <c r="W214" s="303"/>
      <c r="X214" s="301">
        <f>SUM(U214:W214)*100/G213</f>
        <v>0</v>
      </c>
      <c r="Y214" s="334">
        <f t="shared" ref="Y214:Y215" si="117">((1*I214)+(2*J214)+(3*K214)+(4*M214)+(5*N214)+(6*O214)+(7*Q214)+(8*R214)+(9*S214)+(10*U214)+(11*V214)+(12*W214))/G214</f>
        <v>3.9</v>
      </c>
      <c r="Z214" s="335">
        <f t="shared" ref="Z214:Z215" si="118">T214+X214</f>
        <v>10</v>
      </c>
    </row>
    <row r="215" spans="2:26" x14ac:dyDescent="0.25">
      <c r="B215" s="3"/>
      <c r="C215" s="385" t="s">
        <v>66</v>
      </c>
      <c r="D215" s="330" t="s">
        <v>114</v>
      </c>
      <c r="E215" s="369">
        <v>10</v>
      </c>
      <c r="F215" s="369">
        <v>9</v>
      </c>
      <c r="G215" s="331">
        <f t="shared" si="116"/>
        <v>9</v>
      </c>
      <c r="H215" s="375" t="s">
        <v>28</v>
      </c>
      <c r="I215" s="299"/>
      <c r="J215" s="299">
        <v>4</v>
      </c>
      <c r="K215" s="300">
        <v>1</v>
      </c>
      <c r="L215" s="301">
        <f>SUM(I215:K215)*100/G215</f>
        <v>55.555555555555557</v>
      </c>
      <c r="M215" s="302"/>
      <c r="N215" s="302">
        <v>1</v>
      </c>
      <c r="O215" s="303">
        <v>2</v>
      </c>
      <c r="P215" s="301">
        <f>SUM(M215:O215)*100/G215</f>
        <v>33.333333333333336</v>
      </c>
      <c r="Q215" s="302"/>
      <c r="R215" s="302"/>
      <c r="S215" s="303">
        <v>1</v>
      </c>
      <c r="T215" s="301">
        <f>SUM(Q215:S215)*100/G215</f>
        <v>11.111111111111111</v>
      </c>
      <c r="U215" s="302"/>
      <c r="V215" s="302"/>
      <c r="W215" s="303"/>
      <c r="X215" s="301">
        <f>SUM(U215:W215)*100/G214</f>
        <v>0</v>
      </c>
      <c r="Y215" s="334">
        <f t="shared" si="117"/>
        <v>4.1111111111111107</v>
      </c>
      <c r="Z215" s="335">
        <f t="shared" si="118"/>
        <v>11.111111111111111</v>
      </c>
    </row>
    <row r="216" spans="2:26" x14ac:dyDescent="0.25">
      <c r="B216" s="3"/>
      <c r="C216" s="346"/>
      <c r="D216" s="374"/>
      <c r="E216" s="303"/>
      <c r="F216" s="303"/>
      <c r="G216" s="343"/>
      <c r="H216" s="373"/>
      <c r="I216" s="308"/>
      <c r="J216" s="308"/>
      <c r="K216" s="308"/>
      <c r="L216" s="301"/>
      <c r="M216" s="308"/>
      <c r="N216" s="308"/>
      <c r="O216" s="308"/>
      <c r="P216" s="301"/>
      <c r="Q216" s="308"/>
      <c r="R216" s="308"/>
      <c r="S216" s="308"/>
      <c r="T216" s="301"/>
      <c r="U216" s="308"/>
      <c r="V216" s="308"/>
      <c r="W216" s="308"/>
      <c r="X216" s="301"/>
      <c r="Y216" s="336">
        <f>Y215-Y214</f>
        <v>0.21111111111111081</v>
      </c>
      <c r="Z216" s="336">
        <f>Z215-Z214</f>
        <v>1.1111111111111107</v>
      </c>
    </row>
    <row r="217" spans="2:26" x14ac:dyDescent="0.25">
      <c r="B217" s="3"/>
      <c r="C217" s="377" t="s">
        <v>66</v>
      </c>
      <c r="D217" s="351" t="s">
        <v>91</v>
      </c>
      <c r="E217" s="352">
        <v>7</v>
      </c>
      <c r="F217" s="352">
        <v>11</v>
      </c>
      <c r="G217" s="331">
        <f t="shared" si="0"/>
        <v>11</v>
      </c>
      <c r="H217" s="379" t="s">
        <v>28</v>
      </c>
      <c r="I217" s="313"/>
      <c r="J217" s="313"/>
      <c r="K217" s="313"/>
      <c r="L217" s="312">
        <f>SUM(I217:K217)*100/G217</f>
        <v>0</v>
      </c>
      <c r="M217" s="313">
        <v>1</v>
      </c>
      <c r="N217" s="313">
        <v>3</v>
      </c>
      <c r="O217" s="313">
        <v>4</v>
      </c>
      <c r="P217" s="312">
        <f t="shared" ref="P217" si="119">SUM(M217:O217)*100/G217</f>
        <v>72.727272727272734</v>
      </c>
      <c r="Q217" s="313">
        <v>1</v>
      </c>
      <c r="R217" s="313">
        <v>1</v>
      </c>
      <c r="S217" s="313">
        <v>1</v>
      </c>
      <c r="T217" s="312">
        <f t="shared" ref="T217" si="120">SUM(Q217:S217)*100/G217</f>
        <v>27.272727272727273</v>
      </c>
      <c r="U217" s="313"/>
      <c r="V217" s="313"/>
      <c r="W217" s="313"/>
      <c r="X217" s="312">
        <f t="shared" ref="X217" si="121">SUM(U217:W217)*100/G217</f>
        <v>0</v>
      </c>
      <c r="Y217" s="354">
        <f t="shared" si="1"/>
        <v>6.0909090909090908</v>
      </c>
      <c r="Z217" s="355">
        <f t="shared" si="2"/>
        <v>27.272727272727273</v>
      </c>
    </row>
    <row r="218" spans="2:26" x14ac:dyDescent="0.25">
      <c r="B218" s="3"/>
      <c r="C218" s="346" t="s">
        <v>66</v>
      </c>
      <c r="D218" s="343" t="s">
        <v>20</v>
      </c>
      <c r="E218" s="300">
        <v>8</v>
      </c>
      <c r="F218" s="300">
        <v>12</v>
      </c>
      <c r="G218" s="331">
        <f t="shared" si="0"/>
        <v>12</v>
      </c>
      <c r="H218" s="346" t="s">
        <v>28</v>
      </c>
      <c r="I218" s="308"/>
      <c r="J218" s="308"/>
      <c r="K218" s="308">
        <v>1</v>
      </c>
      <c r="L218" s="301">
        <f t="shared" si="6"/>
        <v>8.3333333333333339</v>
      </c>
      <c r="M218" s="308">
        <v>2</v>
      </c>
      <c r="N218" s="308">
        <v>2</v>
      </c>
      <c r="O218" s="308">
        <v>3</v>
      </c>
      <c r="P218" s="301">
        <f t="shared" si="7"/>
        <v>58.333333333333336</v>
      </c>
      <c r="Q218" s="308"/>
      <c r="R218" s="308">
        <v>3</v>
      </c>
      <c r="S218" s="308">
        <v>1</v>
      </c>
      <c r="T218" s="301">
        <f t="shared" si="8"/>
        <v>33.333333333333336</v>
      </c>
      <c r="U218" s="308"/>
      <c r="V218" s="308"/>
      <c r="W218" s="308"/>
      <c r="X218" s="301">
        <f t="shared" si="9"/>
        <v>0</v>
      </c>
      <c r="Y218" s="301">
        <f t="shared" si="1"/>
        <v>6</v>
      </c>
      <c r="Z218" s="344">
        <f t="shared" si="2"/>
        <v>33.333333333333336</v>
      </c>
    </row>
    <row r="219" spans="2:26" x14ac:dyDescent="0.25">
      <c r="B219" s="3"/>
      <c r="C219" s="385" t="s">
        <v>66</v>
      </c>
      <c r="D219" s="386" t="s">
        <v>102</v>
      </c>
      <c r="E219" s="305">
        <v>9</v>
      </c>
      <c r="F219" s="305">
        <v>12</v>
      </c>
      <c r="G219" s="331">
        <f t="shared" si="0"/>
        <v>13</v>
      </c>
      <c r="H219" s="385" t="s">
        <v>28</v>
      </c>
      <c r="I219" s="309"/>
      <c r="J219" s="309"/>
      <c r="K219" s="309">
        <v>1</v>
      </c>
      <c r="L219" s="314">
        <f t="shared" si="6"/>
        <v>8.3333333333333339</v>
      </c>
      <c r="M219" s="309">
        <v>4</v>
      </c>
      <c r="N219" s="309">
        <v>2</v>
      </c>
      <c r="O219" s="309">
        <v>1</v>
      </c>
      <c r="P219" s="314">
        <f t="shared" si="7"/>
        <v>58.333333333333336</v>
      </c>
      <c r="Q219" s="309">
        <v>1</v>
      </c>
      <c r="R219" s="309">
        <v>2</v>
      </c>
      <c r="S219" s="309">
        <v>2</v>
      </c>
      <c r="T219" s="314">
        <f t="shared" si="8"/>
        <v>41.666666666666664</v>
      </c>
      <c r="U219" s="309"/>
      <c r="V219" s="309"/>
      <c r="W219" s="309"/>
      <c r="X219" s="314">
        <f t="shared" si="9"/>
        <v>0</v>
      </c>
      <c r="Y219" s="314">
        <f t="shared" si="1"/>
        <v>5.8461538461538458</v>
      </c>
      <c r="Z219" s="387">
        <f t="shared" si="2"/>
        <v>41.666666666666664</v>
      </c>
    </row>
    <row r="220" spans="2:26" x14ac:dyDescent="0.25">
      <c r="B220" s="3"/>
      <c r="C220" s="385" t="s">
        <v>66</v>
      </c>
      <c r="D220" s="330" t="s">
        <v>108</v>
      </c>
      <c r="E220" s="369">
        <v>10</v>
      </c>
      <c r="F220" s="369">
        <v>11</v>
      </c>
      <c r="G220" s="331">
        <f t="shared" si="0"/>
        <v>11</v>
      </c>
      <c r="H220" s="375" t="s">
        <v>28</v>
      </c>
      <c r="I220" s="299"/>
      <c r="J220" s="299"/>
      <c r="K220" s="300">
        <v>1</v>
      </c>
      <c r="L220" s="301">
        <f>SUM(I220:K220)*100/G220</f>
        <v>9.0909090909090917</v>
      </c>
      <c r="M220" s="302">
        <v>3</v>
      </c>
      <c r="N220" s="302">
        <v>4</v>
      </c>
      <c r="O220" s="303"/>
      <c r="P220" s="301">
        <f>SUM(M220:O220)*100/G220</f>
        <v>63.636363636363633</v>
      </c>
      <c r="Q220" s="302">
        <v>1</v>
      </c>
      <c r="R220" s="302"/>
      <c r="S220" s="303">
        <v>1</v>
      </c>
      <c r="T220" s="301">
        <f>SUM(Q220:S220)*100/G220</f>
        <v>18.181818181818183</v>
      </c>
      <c r="U220" s="302">
        <v>1</v>
      </c>
      <c r="V220" s="302"/>
      <c r="W220" s="303"/>
      <c r="X220" s="301">
        <f>SUM(U220:W220)*100/G219</f>
        <v>7.6923076923076925</v>
      </c>
      <c r="Y220" s="334">
        <f t="shared" si="1"/>
        <v>5.5454545454545459</v>
      </c>
      <c r="Z220" s="335">
        <f t="shared" si="2"/>
        <v>25.874125874125877</v>
      </c>
    </row>
    <row r="221" spans="2:26" x14ac:dyDescent="0.25">
      <c r="B221" s="3"/>
      <c r="C221" s="385" t="s">
        <v>66</v>
      </c>
      <c r="D221" s="330" t="s">
        <v>114</v>
      </c>
      <c r="E221" s="369">
        <v>11</v>
      </c>
      <c r="F221" s="369">
        <v>11</v>
      </c>
      <c r="G221" s="331">
        <f t="shared" si="0"/>
        <v>11</v>
      </c>
      <c r="H221" s="375" t="s">
        <v>28</v>
      </c>
      <c r="I221" s="299"/>
      <c r="J221" s="299"/>
      <c r="K221" s="300"/>
      <c r="L221" s="301">
        <f>SUM(I221:K221)*100/G221</f>
        <v>0</v>
      </c>
      <c r="M221" s="302">
        <v>3</v>
      </c>
      <c r="N221" s="302">
        <v>1</v>
      </c>
      <c r="O221" s="303">
        <v>3</v>
      </c>
      <c r="P221" s="301">
        <f>SUM(M221:O221)*100/G221</f>
        <v>63.636363636363633</v>
      </c>
      <c r="Q221" s="302">
        <v>2</v>
      </c>
      <c r="R221" s="302"/>
      <c r="S221" s="303"/>
      <c r="T221" s="301">
        <f>SUM(Q221:S221)*100/G221</f>
        <v>18.181818181818183</v>
      </c>
      <c r="U221" s="302">
        <v>2</v>
      </c>
      <c r="V221" s="302"/>
      <c r="W221" s="303"/>
      <c r="X221" s="301">
        <f>SUM(U221:W221)*100/G220</f>
        <v>18.181818181818183</v>
      </c>
      <c r="Y221" s="334">
        <f t="shared" si="1"/>
        <v>6.2727272727272725</v>
      </c>
      <c r="Z221" s="335">
        <f t="shared" si="2"/>
        <v>36.363636363636367</v>
      </c>
    </row>
    <row r="222" spans="2:26" x14ac:dyDescent="0.25">
      <c r="B222" s="3"/>
      <c r="C222" s="346"/>
      <c r="D222" s="374"/>
      <c r="E222" s="303"/>
      <c r="F222" s="303"/>
      <c r="G222" s="343"/>
      <c r="H222" s="373"/>
      <c r="I222" s="308"/>
      <c r="J222" s="308"/>
      <c r="K222" s="308"/>
      <c r="L222" s="301"/>
      <c r="M222" s="308"/>
      <c r="N222" s="308"/>
      <c r="O222" s="308"/>
      <c r="P222" s="301"/>
      <c r="Q222" s="308"/>
      <c r="R222" s="308"/>
      <c r="S222" s="308"/>
      <c r="T222" s="301"/>
      <c r="U222" s="308"/>
      <c r="V222" s="308"/>
      <c r="W222" s="308"/>
      <c r="X222" s="301"/>
      <c r="Y222" s="336">
        <f>Y221-Y220</f>
        <v>0.72727272727272663</v>
      </c>
      <c r="Z222" s="336">
        <f>Z221-Z220</f>
        <v>10.48951048951049</v>
      </c>
    </row>
    <row r="223" spans="2:26" x14ac:dyDescent="0.25">
      <c r="B223" s="3"/>
      <c r="C223" s="377" t="s">
        <v>66</v>
      </c>
      <c r="D223" s="351" t="s">
        <v>91</v>
      </c>
      <c r="E223" s="352">
        <v>8</v>
      </c>
      <c r="F223" s="352">
        <v>11</v>
      </c>
      <c r="G223" s="331">
        <f t="shared" si="0"/>
        <v>11</v>
      </c>
      <c r="H223" s="377" t="s">
        <v>28</v>
      </c>
      <c r="I223" s="313"/>
      <c r="J223" s="313">
        <v>2</v>
      </c>
      <c r="K223" s="313">
        <v>1</v>
      </c>
      <c r="L223" s="312">
        <f>SUM(I223:K223)*100/G223</f>
        <v>27.272727272727273</v>
      </c>
      <c r="M223" s="313">
        <v>4</v>
      </c>
      <c r="N223" s="313">
        <v>1</v>
      </c>
      <c r="O223" s="313"/>
      <c r="P223" s="312">
        <f t="shared" ref="P223" si="122">SUM(M223:O223)*100/G223</f>
        <v>45.454545454545453</v>
      </c>
      <c r="Q223" s="313"/>
      <c r="R223" s="313">
        <v>1</v>
      </c>
      <c r="S223" s="313">
        <v>1</v>
      </c>
      <c r="T223" s="312">
        <f t="shared" ref="T223" si="123">SUM(Q223:S223)*100/G223</f>
        <v>18.181818181818183</v>
      </c>
      <c r="U223" s="313">
        <v>1</v>
      </c>
      <c r="V223" s="313"/>
      <c r="W223" s="313"/>
      <c r="X223" s="312">
        <f t="shared" ref="X223" si="124">SUM(U223:W223)*100/G223</f>
        <v>9.0909090909090917</v>
      </c>
      <c r="Y223" s="354">
        <f t="shared" ref="Y223" si="125">((1*I223)+(2*J223)+(3*K223)+(4*M223)+(5*N223)+(6*O223)+(7*Q223)+(8*R223)+(9*S223)+(10*U223)+(11*V223)+(12*W223))/G223</f>
        <v>5</v>
      </c>
      <c r="Z223" s="355">
        <f t="shared" ref="Z223" si="126">T223+X223</f>
        <v>27.272727272727273</v>
      </c>
    </row>
    <row r="224" spans="2:26" x14ac:dyDescent="0.25">
      <c r="B224" s="3"/>
      <c r="C224" s="346" t="s">
        <v>66</v>
      </c>
      <c r="D224" s="343" t="s">
        <v>20</v>
      </c>
      <c r="E224" s="300">
        <v>9</v>
      </c>
      <c r="F224" s="300">
        <v>11</v>
      </c>
      <c r="G224" s="331">
        <f t="shared" si="0"/>
        <v>11</v>
      </c>
      <c r="H224" s="346" t="s">
        <v>28</v>
      </c>
      <c r="I224" s="308"/>
      <c r="J224" s="308"/>
      <c r="K224" s="308">
        <v>3</v>
      </c>
      <c r="L224" s="301">
        <f t="shared" si="6"/>
        <v>27.272727272727273</v>
      </c>
      <c r="M224" s="308"/>
      <c r="N224" s="308">
        <v>5</v>
      </c>
      <c r="O224" s="308"/>
      <c r="P224" s="301">
        <f t="shared" si="7"/>
        <v>45.454545454545453</v>
      </c>
      <c r="Q224" s="308"/>
      <c r="R224" s="308">
        <v>1</v>
      </c>
      <c r="S224" s="308">
        <v>1</v>
      </c>
      <c r="T224" s="301">
        <f t="shared" si="8"/>
        <v>18.181818181818183</v>
      </c>
      <c r="U224" s="308">
        <v>1</v>
      </c>
      <c r="V224" s="308"/>
      <c r="W224" s="308"/>
      <c r="X224" s="301">
        <f t="shared" si="9"/>
        <v>9.0909090909090917</v>
      </c>
      <c r="Y224" s="301">
        <f t="shared" si="1"/>
        <v>5.5454545454545459</v>
      </c>
      <c r="Z224" s="344">
        <f t="shared" si="2"/>
        <v>27.272727272727273</v>
      </c>
    </row>
    <row r="225" spans="2:26" x14ac:dyDescent="0.25">
      <c r="B225" s="3"/>
      <c r="C225" s="385" t="s">
        <v>66</v>
      </c>
      <c r="D225" s="386" t="s">
        <v>102</v>
      </c>
      <c r="E225" s="305">
        <v>10</v>
      </c>
      <c r="F225" s="305">
        <v>10</v>
      </c>
      <c r="G225" s="331">
        <f t="shared" si="0"/>
        <v>10</v>
      </c>
      <c r="H225" s="385" t="s">
        <v>28</v>
      </c>
      <c r="I225" s="309"/>
      <c r="J225" s="309">
        <v>1</v>
      </c>
      <c r="K225" s="309">
        <v>2</v>
      </c>
      <c r="L225" s="314">
        <f t="shared" si="6"/>
        <v>30</v>
      </c>
      <c r="M225" s="309">
        <v>3</v>
      </c>
      <c r="N225" s="309">
        <v>1</v>
      </c>
      <c r="O225" s="309"/>
      <c r="P225" s="314">
        <f t="shared" si="7"/>
        <v>40</v>
      </c>
      <c r="Q225" s="309"/>
      <c r="R225" s="309">
        <v>2</v>
      </c>
      <c r="S225" s="309"/>
      <c r="T225" s="314">
        <f t="shared" si="8"/>
        <v>20</v>
      </c>
      <c r="U225" s="309">
        <v>1</v>
      </c>
      <c r="V225" s="309"/>
      <c r="W225" s="309"/>
      <c r="X225" s="314">
        <f t="shared" si="9"/>
        <v>10</v>
      </c>
      <c r="Y225" s="314">
        <f t="shared" si="1"/>
        <v>5.0999999999999996</v>
      </c>
      <c r="Z225" s="387">
        <f t="shared" si="2"/>
        <v>30</v>
      </c>
    </row>
    <row r="226" spans="2:26" x14ac:dyDescent="0.25">
      <c r="B226" s="3"/>
      <c r="C226" s="385" t="s">
        <v>66</v>
      </c>
      <c r="D226" s="330" t="s">
        <v>108</v>
      </c>
      <c r="E226" s="369">
        <v>11</v>
      </c>
      <c r="F226" s="369">
        <v>10</v>
      </c>
      <c r="G226" s="331">
        <f t="shared" ref="G226" si="127">I226+J226+K226+M226+N226+O226+Q226+R226+S226+U226+V226+W226</f>
        <v>10</v>
      </c>
      <c r="H226" s="375" t="s">
        <v>28</v>
      </c>
      <c r="I226" s="299"/>
      <c r="J226" s="299">
        <v>1</v>
      </c>
      <c r="K226" s="300">
        <v>2</v>
      </c>
      <c r="L226" s="301">
        <f>SUM(I226:K226)*100/G226</f>
        <v>30</v>
      </c>
      <c r="M226" s="302"/>
      <c r="N226" s="302">
        <v>3</v>
      </c>
      <c r="O226" s="303">
        <v>1</v>
      </c>
      <c r="P226" s="301">
        <f>SUM(M226:O226)*100/G226</f>
        <v>40</v>
      </c>
      <c r="Q226" s="302"/>
      <c r="R226" s="302">
        <v>1</v>
      </c>
      <c r="S226" s="303"/>
      <c r="T226" s="301">
        <f>SUM(Q226:S226)*100/G226</f>
        <v>10</v>
      </c>
      <c r="U226" s="302">
        <v>1</v>
      </c>
      <c r="V226" s="302">
        <v>1</v>
      </c>
      <c r="W226" s="303"/>
      <c r="X226" s="301">
        <f>SUM(U226:W226)*100/G225</f>
        <v>20</v>
      </c>
      <c r="Y226" s="334">
        <f t="shared" ref="Y226" si="128">((1*I226)+(2*J226)+(3*K226)+(4*M226)+(5*N226)+(6*O226)+(7*Q226)+(8*R226)+(9*S226)+(10*U226)+(11*V226)+(12*W226))/G226</f>
        <v>5.8</v>
      </c>
      <c r="Z226" s="335">
        <f t="shared" ref="Z226" si="129">T226+X226</f>
        <v>30</v>
      </c>
    </row>
    <row r="227" spans="2:26" x14ac:dyDescent="0.25">
      <c r="B227" s="3"/>
      <c r="C227" s="346"/>
      <c r="D227" s="374"/>
      <c r="E227" s="303"/>
      <c r="F227" s="303"/>
      <c r="G227" s="343"/>
      <c r="H227" s="373"/>
      <c r="I227" s="308"/>
      <c r="J227" s="308"/>
      <c r="K227" s="308"/>
      <c r="L227" s="301"/>
      <c r="M227" s="308"/>
      <c r="N227" s="308"/>
      <c r="O227" s="308"/>
      <c r="P227" s="301"/>
      <c r="Q227" s="308"/>
      <c r="R227" s="308"/>
      <c r="S227" s="308"/>
      <c r="T227" s="301"/>
      <c r="U227" s="308"/>
      <c r="V227" s="308"/>
      <c r="W227" s="308"/>
      <c r="X227" s="301"/>
      <c r="Y227" s="336">
        <f>Y226-Y225</f>
        <v>0.70000000000000018</v>
      </c>
      <c r="Z227" s="336">
        <f>Z226-Z225</f>
        <v>0</v>
      </c>
    </row>
    <row r="228" spans="2:26" x14ac:dyDescent="0.25">
      <c r="B228" s="3"/>
      <c r="C228" s="385" t="s">
        <v>66</v>
      </c>
      <c r="D228" s="386" t="s">
        <v>102</v>
      </c>
      <c r="E228" s="305">
        <v>11</v>
      </c>
      <c r="F228" s="305">
        <v>7</v>
      </c>
      <c r="G228" s="331">
        <f t="shared" si="0"/>
        <v>7</v>
      </c>
      <c r="H228" s="385" t="s">
        <v>28</v>
      </c>
      <c r="I228" s="309"/>
      <c r="J228" s="309">
        <v>5</v>
      </c>
      <c r="K228" s="309"/>
      <c r="L228" s="314">
        <f t="shared" si="6"/>
        <v>71.428571428571431</v>
      </c>
      <c r="M228" s="309"/>
      <c r="N228" s="309">
        <v>1</v>
      </c>
      <c r="O228" s="309">
        <v>1</v>
      </c>
      <c r="P228" s="314">
        <f t="shared" si="7"/>
        <v>28.571428571428573</v>
      </c>
      <c r="Q228" s="309"/>
      <c r="R228" s="309"/>
      <c r="S228" s="309"/>
      <c r="T228" s="314">
        <f t="shared" si="8"/>
        <v>0</v>
      </c>
      <c r="U228" s="309"/>
      <c r="V228" s="309"/>
      <c r="W228" s="309"/>
      <c r="X228" s="314">
        <f t="shared" si="9"/>
        <v>0</v>
      </c>
      <c r="Y228" s="314">
        <f t="shared" si="1"/>
        <v>3</v>
      </c>
      <c r="Z228" s="387">
        <f t="shared" si="2"/>
        <v>0</v>
      </c>
    </row>
    <row r="229" spans="2:26" x14ac:dyDescent="0.25">
      <c r="B229" s="3"/>
      <c r="C229" s="346"/>
      <c r="D229" s="343"/>
      <c r="E229" s="300"/>
      <c r="F229" s="300"/>
      <c r="G229" s="361"/>
      <c r="H229" s="346"/>
      <c r="I229" s="308"/>
      <c r="J229" s="308"/>
      <c r="K229" s="308"/>
      <c r="L229" s="301"/>
      <c r="M229" s="308"/>
      <c r="N229" s="308"/>
      <c r="O229" s="308"/>
      <c r="P229" s="301"/>
      <c r="Q229" s="308"/>
      <c r="R229" s="308"/>
      <c r="S229" s="308"/>
      <c r="T229" s="301"/>
      <c r="U229" s="308"/>
      <c r="V229" s="308"/>
      <c r="W229" s="308"/>
      <c r="X229" s="301"/>
      <c r="Y229" s="301"/>
      <c r="Z229" s="301"/>
    </row>
    <row r="230" spans="2:26" x14ac:dyDescent="0.25">
      <c r="B230" s="3"/>
      <c r="C230" s="346"/>
      <c r="D230" s="386" t="s">
        <v>102</v>
      </c>
      <c r="E230" s="300"/>
      <c r="F230" s="300"/>
      <c r="G230" s="361"/>
      <c r="H230" s="385" t="s">
        <v>28</v>
      </c>
      <c r="I230" s="308"/>
      <c r="J230" s="308"/>
      <c r="K230" s="308"/>
      <c r="L230" s="301"/>
      <c r="M230" s="308"/>
      <c r="N230" s="308"/>
      <c r="O230" s="308"/>
      <c r="P230" s="301"/>
      <c r="Q230" s="308"/>
      <c r="R230" s="308"/>
      <c r="S230" s="308"/>
      <c r="T230" s="301"/>
      <c r="U230" s="308"/>
      <c r="V230" s="308"/>
      <c r="W230" s="308"/>
      <c r="X230" s="301"/>
      <c r="Y230" s="314">
        <f>AVERAGE(Y228,Y225,Y219,Y213,Y208)</f>
        <v>4.9063736263736262</v>
      </c>
      <c r="Z230" s="314">
        <f>AVERAGE(Z228,Z225,Z219,Z213,Z208)</f>
        <v>26.333333333333332</v>
      </c>
    </row>
    <row r="231" spans="2:26" x14ac:dyDescent="0.25">
      <c r="B231" s="18"/>
      <c r="C231" s="373"/>
      <c r="D231" s="330" t="s">
        <v>108</v>
      </c>
      <c r="E231" s="303"/>
      <c r="F231" s="303"/>
      <c r="G231" s="343"/>
      <c r="H231" s="375" t="s">
        <v>28</v>
      </c>
      <c r="I231" s="308"/>
      <c r="J231" s="308"/>
      <c r="K231" s="308"/>
      <c r="L231" s="301"/>
      <c r="M231" s="308"/>
      <c r="N231" s="308"/>
      <c r="O231" s="308"/>
      <c r="P231" s="301"/>
      <c r="Q231" s="308"/>
      <c r="R231" s="308"/>
      <c r="S231" s="308"/>
      <c r="T231" s="301"/>
      <c r="U231" s="308"/>
      <c r="V231" s="308"/>
      <c r="W231" s="308"/>
      <c r="X231" s="301"/>
      <c r="Y231" s="334">
        <f>AVERAGE(Y226,Y220,Y214,Y209,Y205)</f>
        <v>5.2205194805194806</v>
      </c>
      <c r="Z231" s="334">
        <f>AVERAGE(Z226,Z220,Z214,Z209,Z205)</f>
        <v>24.603396603396604</v>
      </c>
    </row>
    <row r="232" spans="2:26" x14ac:dyDescent="0.25">
      <c r="B232" s="18"/>
      <c r="C232" s="373"/>
      <c r="D232" s="330" t="s">
        <v>114</v>
      </c>
      <c r="E232" s="303"/>
      <c r="F232" s="303"/>
      <c r="G232" s="343"/>
      <c r="H232" s="375" t="s">
        <v>28</v>
      </c>
      <c r="I232" s="308"/>
      <c r="J232" s="308"/>
      <c r="K232" s="308"/>
      <c r="L232" s="301"/>
      <c r="M232" s="308"/>
      <c r="N232" s="308"/>
      <c r="O232" s="308"/>
      <c r="P232" s="301"/>
      <c r="Q232" s="308"/>
      <c r="R232" s="308"/>
      <c r="S232" s="308"/>
      <c r="T232" s="301"/>
      <c r="U232" s="308"/>
      <c r="V232" s="308"/>
      <c r="W232" s="308"/>
      <c r="X232" s="301"/>
      <c r="Y232" s="334">
        <f>AVERAGE(Y221,Y215,Y210,Y206,Y204)</f>
        <v>5.427580001697649</v>
      </c>
      <c r="Z232" s="334">
        <f>AVERAGE(Z221,Z215,Z210,Z206,Z204)</f>
        <v>31.539767422120367</v>
      </c>
    </row>
    <row r="233" spans="2:26" x14ac:dyDescent="0.25">
      <c r="B233" s="18"/>
      <c r="C233" s="373"/>
      <c r="D233" s="382"/>
      <c r="E233" s="303"/>
      <c r="F233" s="303"/>
      <c r="G233" s="343"/>
      <c r="H233" s="373"/>
      <c r="I233" s="308"/>
      <c r="J233" s="308"/>
      <c r="K233" s="308"/>
      <c r="L233" s="301"/>
      <c r="M233" s="308"/>
      <c r="N233" s="308"/>
      <c r="O233" s="308"/>
      <c r="P233" s="301"/>
      <c r="Q233" s="308"/>
      <c r="R233" s="308"/>
      <c r="S233" s="308"/>
      <c r="T233" s="301"/>
      <c r="U233" s="308"/>
      <c r="V233" s="308"/>
      <c r="W233" s="308"/>
      <c r="X233" s="301"/>
      <c r="Y233" s="336">
        <f>Y232-Y231</f>
        <v>0.20706052117816842</v>
      </c>
      <c r="Z233" s="336">
        <f>Z232-Z231</f>
        <v>6.9363708187237627</v>
      </c>
    </row>
    <row r="234" spans="2:26" x14ac:dyDescent="0.25">
      <c r="B234" s="3"/>
      <c r="C234" s="385" t="s">
        <v>66</v>
      </c>
      <c r="D234" s="386" t="s">
        <v>102</v>
      </c>
      <c r="E234" s="305">
        <v>11</v>
      </c>
      <c r="F234" s="305">
        <v>7</v>
      </c>
      <c r="G234" s="331">
        <f t="shared" si="0"/>
        <v>7</v>
      </c>
      <c r="H234" s="385" t="s">
        <v>29</v>
      </c>
      <c r="I234" s="309">
        <v>1</v>
      </c>
      <c r="J234" s="309">
        <v>1</v>
      </c>
      <c r="K234" s="309">
        <v>2</v>
      </c>
      <c r="L234" s="314">
        <f t="shared" si="6"/>
        <v>57.142857142857146</v>
      </c>
      <c r="M234" s="309"/>
      <c r="N234" s="309">
        <v>1</v>
      </c>
      <c r="O234" s="309">
        <v>2</v>
      </c>
      <c r="P234" s="314">
        <f t="shared" si="7"/>
        <v>42.857142857142854</v>
      </c>
      <c r="Q234" s="309"/>
      <c r="R234" s="309"/>
      <c r="S234" s="309"/>
      <c r="T234" s="314">
        <f t="shared" si="8"/>
        <v>0</v>
      </c>
      <c r="U234" s="309"/>
      <c r="V234" s="309"/>
      <c r="W234" s="309"/>
      <c r="X234" s="314">
        <f t="shared" si="9"/>
        <v>0</v>
      </c>
      <c r="Y234" s="314">
        <f t="shared" si="1"/>
        <v>3.7142857142857144</v>
      </c>
      <c r="Z234" s="387">
        <f t="shared" si="2"/>
        <v>0</v>
      </c>
    </row>
    <row r="235" spans="2:26" x14ac:dyDescent="0.25">
      <c r="B235" s="3"/>
      <c r="C235" s="346"/>
      <c r="D235" s="330" t="s">
        <v>108</v>
      </c>
      <c r="E235" s="369">
        <v>11</v>
      </c>
      <c r="F235" s="369">
        <v>10</v>
      </c>
      <c r="G235" s="331">
        <f t="shared" si="0"/>
        <v>10</v>
      </c>
      <c r="H235" s="375" t="s">
        <v>29</v>
      </c>
      <c r="I235" s="299"/>
      <c r="J235" s="299"/>
      <c r="K235" s="300">
        <v>1</v>
      </c>
      <c r="L235" s="301">
        <f>SUM(I235:K235)*100/G235</f>
        <v>10</v>
      </c>
      <c r="M235" s="302">
        <v>2</v>
      </c>
      <c r="N235" s="302"/>
      <c r="O235" s="303"/>
      <c r="P235" s="301">
        <f>SUM(M235:O235)*100/G235</f>
        <v>20</v>
      </c>
      <c r="Q235" s="302"/>
      <c r="R235" s="302">
        <v>4</v>
      </c>
      <c r="S235" s="303"/>
      <c r="T235" s="301">
        <f>SUM(Q235:S235)*100/G235</f>
        <v>40</v>
      </c>
      <c r="U235" s="302">
        <v>2</v>
      </c>
      <c r="V235" s="302">
        <v>1</v>
      </c>
      <c r="W235" s="303"/>
      <c r="X235" s="301">
        <f>SUM(U235:W235)*100/G235</f>
        <v>30</v>
      </c>
      <c r="Y235" s="334">
        <f t="shared" si="1"/>
        <v>7.4</v>
      </c>
      <c r="Z235" s="335">
        <f t="shared" si="2"/>
        <v>70</v>
      </c>
    </row>
    <row r="236" spans="2:26" x14ac:dyDescent="0.25">
      <c r="B236" s="3"/>
      <c r="C236" s="346"/>
      <c r="D236" s="382"/>
      <c r="E236" s="303"/>
      <c r="F236" s="303"/>
      <c r="G236" s="343"/>
      <c r="H236" s="373"/>
      <c r="I236" s="308"/>
      <c r="J236" s="308"/>
      <c r="K236" s="308"/>
      <c r="L236" s="301"/>
      <c r="M236" s="308"/>
      <c r="N236" s="308"/>
      <c r="O236" s="308"/>
      <c r="P236" s="301"/>
      <c r="Q236" s="308"/>
      <c r="R236" s="308"/>
      <c r="S236" s="308"/>
      <c r="T236" s="301"/>
      <c r="U236" s="308"/>
      <c r="V236" s="308"/>
      <c r="W236" s="308"/>
      <c r="X236" s="301"/>
      <c r="Y236" s="301"/>
      <c r="Z236" s="344"/>
    </row>
    <row r="237" spans="2:26" x14ac:dyDescent="0.25">
      <c r="B237" s="3"/>
      <c r="C237" s="346" t="s">
        <v>62</v>
      </c>
      <c r="D237" s="330" t="s">
        <v>108</v>
      </c>
      <c r="E237" s="369">
        <v>2</v>
      </c>
      <c r="F237" s="369">
        <v>17</v>
      </c>
      <c r="G237" s="331">
        <f t="shared" ref="G237:G238" si="130">I237+J237+K237+M237+N237+O237+Q237+R237+S237+U237+V237+W237</f>
        <v>17</v>
      </c>
      <c r="H237" s="390" t="s">
        <v>30</v>
      </c>
      <c r="I237" s="299"/>
      <c r="J237" s="299"/>
      <c r="K237" s="300">
        <v>1</v>
      </c>
      <c r="L237" s="301">
        <f>SUM(I237:K237)*100/G237</f>
        <v>5.882352941176471</v>
      </c>
      <c r="M237" s="302">
        <v>2</v>
      </c>
      <c r="N237" s="302"/>
      <c r="O237" s="303"/>
      <c r="P237" s="301">
        <f>SUM(M237:O237)*100/G237</f>
        <v>11.764705882352942</v>
      </c>
      <c r="Q237" s="302">
        <v>2</v>
      </c>
      <c r="R237" s="302">
        <v>1</v>
      </c>
      <c r="S237" s="303">
        <v>3</v>
      </c>
      <c r="T237" s="301">
        <f>SUM(Q237:S237)*100/G237</f>
        <v>35.294117647058826</v>
      </c>
      <c r="U237" s="302">
        <v>8</v>
      </c>
      <c r="V237" s="302"/>
      <c r="W237" s="303"/>
      <c r="X237" s="301">
        <f>SUM(U237:W237)*100/G237</f>
        <v>47.058823529411768</v>
      </c>
      <c r="Y237" s="334">
        <f t="shared" ref="Y237:Y238" si="131">((1*I237)+(2*J237)+(3*K237)+(4*M237)+(5*N237)+(6*O237)+(7*Q237)+(8*R237)+(9*S237)+(10*U237)+(11*V237)+(12*W237))/G237</f>
        <v>8.235294117647058</v>
      </c>
      <c r="Z237" s="335">
        <f t="shared" ref="Z237:Z238" si="132">T237+X237</f>
        <v>82.352941176470594</v>
      </c>
    </row>
    <row r="238" spans="2:26" x14ac:dyDescent="0.25">
      <c r="B238" s="3"/>
      <c r="C238" s="346" t="s">
        <v>62</v>
      </c>
      <c r="D238" s="330" t="s">
        <v>114</v>
      </c>
      <c r="E238" s="369">
        <v>3</v>
      </c>
      <c r="F238" s="369">
        <v>18</v>
      </c>
      <c r="G238" s="331">
        <f t="shared" si="130"/>
        <v>18</v>
      </c>
      <c r="H238" s="390" t="s">
        <v>30</v>
      </c>
      <c r="I238" s="299"/>
      <c r="J238" s="299">
        <v>1</v>
      </c>
      <c r="K238" s="300">
        <v>1</v>
      </c>
      <c r="L238" s="301">
        <f>SUM(I238:K238)*100/G238</f>
        <v>11.111111111111111</v>
      </c>
      <c r="M238" s="302">
        <v>1</v>
      </c>
      <c r="N238" s="302">
        <v>2</v>
      </c>
      <c r="O238" s="303">
        <v>1</v>
      </c>
      <c r="P238" s="301">
        <f>SUM(M238:O238)*100/G238</f>
        <v>22.222222222222221</v>
      </c>
      <c r="Q238" s="302">
        <v>1</v>
      </c>
      <c r="R238" s="302">
        <v>4</v>
      </c>
      <c r="S238" s="303">
        <v>3</v>
      </c>
      <c r="T238" s="301">
        <f>SUM(Q238:S238)*100/G238</f>
        <v>44.444444444444443</v>
      </c>
      <c r="U238" s="302">
        <v>4</v>
      </c>
      <c r="V238" s="302"/>
      <c r="W238" s="303"/>
      <c r="X238" s="301">
        <f>SUM(U238:W238)*100/G238</f>
        <v>22.222222222222221</v>
      </c>
      <c r="Y238" s="334">
        <f t="shared" si="131"/>
        <v>7.2777777777777777</v>
      </c>
      <c r="Z238" s="335">
        <f t="shared" si="132"/>
        <v>66.666666666666657</v>
      </c>
    </row>
    <row r="239" spans="2:26" x14ac:dyDescent="0.25">
      <c r="B239" s="3"/>
      <c r="C239" s="346"/>
      <c r="D239" s="330"/>
      <c r="E239" s="369"/>
      <c r="F239" s="369"/>
      <c r="G239" s="331"/>
      <c r="H239" s="390"/>
      <c r="I239" s="299"/>
      <c r="J239" s="299"/>
      <c r="K239" s="300"/>
      <c r="L239" s="301"/>
      <c r="M239" s="302"/>
      <c r="N239" s="302"/>
      <c r="O239" s="303"/>
      <c r="P239" s="301"/>
      <c r="Q239" s="302"/>
      <c r="R239" s="302"/>
      <c r="S239" s="303"/>
      <c r="T239" s="301"/>
      <c r="U239" s="302"/>
      <c r="V239" s="302"/>
      <c r="W239" s="303"/>
      <c r="X239" s="301"/>
      <c r="Y239" s="336">
        <f>Y238-Y237</f>
        <v>-0.95751633986928031</v>
      </c>
      <c r="Z239" s="336">
        <f>Z238-Z237</f>
        <v>-15.686274509803937</v>
      </c>
    </row>
    <row r="240" spans="2:26" x14ac:dyDescent="0.25">
      <c r="B240" s="3"/>
      <c r="C240" s="385" t="s">
        <v>101</v>
      </c>
      <c r="D240" s="388" t="s">
        <v>102</v>
      </c>
      <c r="E240" s="305">
        <v>2</v>
      </c>
      <c r="F240" s="305">
        <v>17</v>
      </c>
      <c r="G240" s="331">
        <f t="shared" ref="G240:G245" si="133">I240+J240+K240+M240+N240+O240+Q240+R240+S240+U240+V240+W240</f>
        <v>17</v>
      </c>
      <c r="H240" s="391" t="s">
        <v>30</v>
      </c>
      <c r="I240" s="309"/>
      <c r="J240" s="309"/>
      <c r="K240" s="309"/>
      <c r="L240" s="314">
        <f t="shared" ref="L240:L245" si="134">SUM(I240:K240)*100/F240</f>
        <v>0</v>
      </c>
      <c r="M240" s="309"/>
      <c r="N240" s="309"/>
      <c r="O240" s="309">
        <v>1</v>
      </c>
      <c r="P240" s="314">
        <f t="shared" ref="P240:P245" si="135">SUM(M240:O240)*100/F240</f>
        <v>5.882352941176471</v>
      </c>
      <c r="Q240" s="309"/>
      <c r="R240" s="309">
        <v>5</v>
      </c>
      <c r="S240" s="309">
        <v>4</v>
      </c>
      <c r="T240" s="314">
        <f t="shared" ref="T240:T245" si="136">SUM(Q240:S240)*100/F240</f>
        <v>52.941176470588232</v>
      </c>
      <c r="U240" s="309">
        <v>7</v>
      </c>
      <c r="V240" s="309"/>
      <c r="W240" s="309"/>
      <c r="X240" s="314">
        <f t="shared" ref="X240:X245" si="137">SUM(U240:W240)*100/F240</f>
        <v>41.176470588235297</v>
      </c>
      <c r="Y240" s="314">
        <f t="shared" ref="Y240:Y245" si="138">((1*I240)+(2*J240)+(3*K240)+(4*M240)+(5*N240)+(6*O240)+(7*Q240)+(8*R240)+(9*S240)+(10*U240)+(11*V240)+(12*W240))/G240</f>
        <v>8.9411764705882355</v>
      </c>
      <c r="Z240" s="387">
        <f t="shared" ref="Z240:Z245" si="139">T240+X240</f>
        <v>94.117647058823536</v>
      </c>
    </row>
    <row r="241" spans="2:26" x14ac:dyDescent="0.25">
      <c r="B241" s="3"/>
      <c r="C241" s="385" t="s">
        <v>101</v>
      </c>
      <c r="D241" s="330" t="s">
        <v>108</v>
      </c>
      <c r="E241" s="369">
        <v>3</v>
      </c>
      <c r="F241" s="369">
        <v>18</v>
      </c>
      <c r="G241" s="331">
        <f t="shared" si="133"/>
        <v>18</v>
      </c>
      <c r="H241" s="390" t="s">
        <v>30</v>
      </c>
      <c r="I241" s="299"/>
      <c r="J241" s="299">
        <v>1</v>
      </c>
      <c r="K241" s="300"/>
      <c r="L241" s="301">
        <f>SUM(I241:K241)*100/G241</f>
        <v>5.5555555555555554</v>
      </c>
      <c r="M241" s="302"/>
      <c r="N241" s="302"/>
      <c r="O241" s="303">
        <v>1</v>
      </c>
      <c r="P241" s="301">
        <f>SUM(M241:O241)*100/G241</f>
        <v>5.5555555555555554</v>
      </c>
      <c r="Q241" s="302">
        <v>2</v>
      </c>
      <c r="R241" s="302">
        <v>4</v>
      </c>
      <c r="S241" s="303">
        <v>5</v>
      </c>
      <c r="T241" s="301">
        <f>SUM(Q241:S241)*100/G241</f>
        <v>61.111111111111114</v>
      </c>
      <c r="U241" s="302">
        <v>5</v>
      </c>
      <c r="V241" s="302"/>
      <c r="W241" s="303"/>
      <c r="X241" s="301">
        <f>SUM(U241:W241)*100/G240</f>
        <v>29.411764705882351</v>
      </c>
      <c r="Y241" s="334">
        <f t="shared" si="138"/>
        <v>8.2777777777777786</v>
      </c>
      <c r="Z241" s="335">
        <f t="shared" si="139"/>
        <v>90.522875816993462</v>
      </c>
    </row>
    <row r="242" spans="2:26" x14ac:dyDescent="0.25">
      <c r="B242" s="3"/>
      <c r="C242" s="385" t="s">
        <v>101</v>
      </c>
      <c r="D242" s="330" t="s">
        <v>114</v>
      </c>
      <c r="E242" s="369">
        <v>4</v>
      </c>
      <c r="F242" s="369">
        <v>18</v>
      </c>
      <c r="G242" s="331">
        <f t="shared" si="133"/>
        <v>18</v>
      </c>
      <c r="H242" s="390" t="s">
        <v>30</v>
      </c>
      <c r="I242" s="299"/>
      <c r="J242" s="299"/>
      <c r="K242" s="300">
        <v>1</v>
      </c>
      <c r="L242" s="301">
        <f>SUM(I242:K242)*100/G242</f>
        <v>5.5555555555555554</v>
      </c>
      <c r="M242" s="302"/>
      <c r="N242" s="302">
        <v>1</v>
      </c>
      <c r="O242" s="303">
        <v>1</v>
      </c>
      <c r="P242" s="301">
        <f>SUM(M242:O242)*100/G242</f>
        <v>11.111111111111111</v>
      </c>
      <c r="Q242" s="302">
        <v>5</v>
      </c>
      <c r="R242" s="302">
        <v>2</v>
      </c>
      <c r="S242" s="303">
        <v>4</v>
      </c>
      <c r="T242" s="301">
        <f>SUM(Q242:S242)*100/G242</f>
        <v>61.111111111111114</v>
      </c>
      <c r="U242" s="302">
        <v>4</v>
      </c>
      <c r="V242" s="302"/>
      <c r="W242" s="303"/>
      <c r="X242" s="301">
        <f>SUM(U242:W242)*100/G241</f>
        <v>22.222222222222221</v>
      </c>
      <c r="Y242" s="334">
        <f t="shared" si="138"/>
        <v>7.833333333333333</v>
      </c>
      <c r="Z242" s="335">
        <f t="shared" si="139"/>
        <v>83.333333333333343</v>
      </c>
    </row>
    <row r="243" spans="2:26" x14ac:dyDescent="0.25">
      <c r="B243" s="3"/>
      <c r="C243" s="373"/>
      <c r="D243" s="374"/>
      <c r="E243" s="303"/>
      <c r="F243" s="303"/>
      <c r="G243" s="343"/>
      <c r="H243" s="392"/>
      <c r="I243" s="308"/>
      <c r="J243" s="308"/>
      <c r="K243" s="308"/>
      <c r="L243" s="301"/>
      <c r="M243" s="308"/>
      <c r="N243" s="308"/>
      <c r="O243" s="308"/>
      <c r="P243" s="301"/>
      <c r="Q243" s="308"/>
      <c r="R243" s="308"/>
      <c r="S243" s="308"/>
      <c r="T243" s="301"/>
      <c r="U243" s="308"/>
      <c r="V243" s="308"/>
      <c r="W243" s="308"/>
      <c r="X243" s="301"/>
      <c r="Y243" s="336">
        <f>Y242-Y241</f>
        <v>-0.44444444444444553</v>
      </c>
      <c r="Z243" s="336">
        <f>Z242-Z241</f>
        <v>-7.1895424836601194</v>
      </c>
    </row>
    <row r="244" spans="2:26" x14ac:dyDescent="0.25">
      <c r="B244" s="3"/>
      <c r="C244" s="346" t="s">
        <v>76</v>
      </c>
      <c r="D244" s="343" t="s">
        <v>20</v>
      </c>
      <c r="E244" s="299">
        <v>2</v>
      </c>
      <c r="F244" s="299">
        <v>24</v>
      </c>
      <c r="G244" s="331">
        <f t="shared" si="133"/>
        <v>24</v>
      </c>
      <c r="H244" s="393" t="s">
        <v>30</v>
      </c>
      <c r="I244" s="308"/>
      <c r="J244" s="308"/>
      <c r="K244" s="308">
        <v>1</v>
      </c>
      <c r="L244" s="301">
        <f t="shared" si="134"/>
        <v>4.166666666666667</v>
      </c>
      <c r="M244" s="308">
        <v>1</v>
      </c>
      <c r="N244" s="308">
        <v>3</v>
      </c>
      <c r="O244" s="308">
        <v>1</v>
      </c>
      <c r="P244" s="301">
        <f t="shared" si="135"/>
        <v>20.833333333333332</v>
      </c>
      <c r="Q244" s="308">
        <v>5</v>
      </c>
      <c r="R244" s="308">
        <v>3</v>
      </c>
      <c r="S244" s="308">
        <v>2</v>
      </c>
      <c r="T244" s="301">
        <f t="shared" si="136"/>
        <v>41.666666666666664</v>
      </c>
      <c r="U244" s="308">
        <v>2</v>
      </c>
      <c r="V244" s="308">
        <v>6</v>
      </c>
      <c r="W244" s="308"/>
      <c r="X244" s="301">
        <f t="shared" si="137"/>
        <v>33.333333333333336</v>
      </c>
      <c r="Y244" s="301">
        <f t="shared" si="138"/>
        <v>7.958333333333333</v>
      </c>
      <c r="Z244" s="344">
        <f t="shared" si="139"/>
        <v>75</v>
      </c>
    </row>
    <row r="245" spans="2:26" x14ac:dyDescent="0.25">
      <c r="B245" s="3"/>
      <c r="C245" s="385" t="s">
        <v>76</v>
      </c>
      <c r="D245" s="386" t="s">
        <v>102</v>
      </c>
      <c r="E245" s="304">
        <v>3</v>
      </c>
      <c r="F245" s="304">
        <v>21</v>
      </c>
      <c r="G245" s="331">
        <f t="shared" si="133"/>
        <v>22</v>
      </c>
      <c r="H245" s="391" t="s">
        <v>30</v>
      </c>
      <c r="I245" s="309"/>
      <c r="J245" s="309"/>
      <c r="K245" s="309">
        <v>3</v>
      </c>
      <c r="L245" s="314">
        <f t="shared" si="134"/>
        <v>14.285714285714286</v>
      </c>
      <c r="M245" s="309"/>
      <c r="N245" s="309">
        <v>3</v>
      </c>
      <c r="O245" s="309">
        <v>3</v>
      </c>
      <c r="P245" s="314">
        <f t="shared" si="135"/>
        <v>28.571428571428573</v>
      </c>
      <c r="Q245" s="309">
        <v>3</v>
      </c>
      <c r="R245" s="309">
        <v>2</v>
      </c>
      <c r="S245" s="309">
        <v>1</v>
      </c>
      <c r="T245" s="314">
        <f t="shared" si="136"/>
        <v>28.571428571428573</v>
      </c>
      <c r="U245" s="309">
        <v>2</v>
      </c>
      <c r="V245" s="309">
        <v>5</v>
      </c>
      <c r="W245" s="309"/>
      <c r="X245" s="314">
        <f t="shared" si="137"/>
        <v>33.333333333333336</v>
      </c>
      <c r="Y245" s="314">
        <f t="shared" si="138"/>
        <v>7.4090909090909092</v>
      </c>
      <c r="Z245" s="387">
        <f t="shared" si="139"/>
        <v>61.904761904761912</v>
      </c>
    </row>
    <row r="246" spans="2:26" x14ac:dyDescent="0.25">
      <c r="B246" s="3"/>
      <c r="C246" s="385" t="s">
        <v>76</v>
      </c>
      <c r="D246" s="330" t="s">
        <v>108</v>
      </c>
      <c r="E246" s="369">
        <v>4</v>
      </c>
      <c r="F246" s="369">
        <v>21</v>
      </c>
      <c r="G246" s="331">
        <f t="shared" ref="G246:G247" si="140">I246+J246+K246+M246+N246+O246+Q246+R246+S246+U246+V246+W246</f>
        <v>21</v>
      </c>
      <c r="H246" s="390" t="s">
        <v>30</v>
      </c>
      <c r="I246" s="299"/>
      <c r="J246" s="299"/>
      <c r="K246" s="300">
        <v>1</v>
      </c>
      <c r="L246" s="301">
        <f>SUM(I246:K246)*100/G246</f>
        <v>4.7619047619047619</v>
      </c>
      <c r="M246" s="302">
        <v>1</v>
      </c>
      <c r="N246" s="302"/>
      <c r="O246" s="303">
        <v>3</v>
      </c>
      <c r="P246" s="301">
        <f>SUM(M246:O246)*100/G246</f>
        <v>19.047619047619047</v>
      </c>
      <c r="Q246" s="302">
        <v>5</v>
      </c>
      <c r="R246" s="302">
        <v>1</v>
      </c>
      <c r="S246" s="303">
        <v>1</v>
      </c>
      <c r="T246" s="301">
        <f>SUM(Q246:S246)*100/G246</f>
        <v>33.333333333333336</v>
      </c>
      <c r="U246" s="302">
        <v>4</v>
      </c>
      <c r="V246" s="302">
        <v>5</v>
      </c>
      <c r="W246" s="303"/>
      <c r="X246" s="301">
        <f>SUM(U246:W246)*100/G245</f>
        <v>40.909090909090907</v>
      </c>
      <c r="Y246" s="334">
        <f t="shared" ref="Y246:Y247" si="141">((1*I246)+(2*J246)+(3*K246)+(4*M246)+(5*N246)+(6*O246)+(7*Q246)+(8*R246)+(9*S246)+(10*U246)+(11*V246)+(12*W246))/G246</f>
        <v>8.1904761904761898</v>
      </c>
      <c r="Z246" s="335">
        <f t="shared" ref="Z246:Z247" si="142">T246+X246</f>
        <v>74.242424242424249</v>
      </c>
    </row>
    <row r="247" spans="2:26" x14ac:dyDescent="0.25">
      <c r="B247" s="3"/>
      <c r="C247" s="385" t="s">
        <v>66</v>
      </c>
      <c r="D247" s="330" t="s">
        <v>114</v>
      </c>
      <c r="E247" s="369">
        <v>5</v>
      </c>
      <c r="F247" s="369">
        <v>23</v>
      </c>
      <c r="G247" s="331">
        <f t="shared" si="140"/>
        <v>23</v>
      </c>
      <c r="H247" s="390" t="s">
        <v>30</v>
      </c>
      <c r="I247" s="299"/>
      <c r="J247" s="299"/>
      <c r="K247" s="300">
        <v>2</v>
      </c>
      <c r="L247" s="301">
        <f>SUM(I247:K247)*100/G247</f>
        <v>8.695652173913043</v>
      </c>
      <c r="M247" s="302"/>
      <c r="N247" s="302">
        <v>2</v>
      </c>
      <c r="O247" s="303">
        <v>7</v>
      </c>
      <c r="P247" s="301">
        <f>SUM(M247:O247)*100/G247</f>
        <v>39.130434782608695</v>
      </c>
      <c r="Q247" s="302">
        <v>1</v>
      </c>
      <c r="R247" s="302">
        <v>4</v>
      </c>
      <c r="S247" s="303">
        <v>4</v>
      </c>
      <c r="T247" s="301">
        <f>SUM(Q247:S247)*100/G247</f>
        <v>39.130434782608695</v>
      </c>
      <c r="U247" s="302">
        <v>3</v>
      </c>
      <c r="V247" s="302"/>
      <c r="W247" s="303"/>
      <c r="X247" s="301">
        <f>SUM(U247:W247)*100/G246</f>
        <v>14.285714285714286</v>
      </c>
      <c r="Y247" s="334">
        <f t="shared" si="141"/>
        <v>7.0869565217391308</v>
      </c>
      <c r="Z247" s="335">
        <f t="shared" si="142"/>
        <v>53.41614906832298</v>
      </c>
    </row>
    <row r="248" spans="2:26" x14ac:dyDescent="0.25">
      <c r="B248" s="3"/>
      <c r="C248" s="346"/>
      <c r="D248" s="374"/>
      <c r="E248" s="303"/>
      <c r="F248" s="303"/>
      <c r="G248" s="343"/>
      <c r="H248" s="392"/>
      <c r="I248" s="308"/>
      <c r="J248" s="308"/>
      <c r="K248" s="308"/>
      <c r="L248" s="301"/>
      <c r="M248" s="308"/>
      <c r="N248" s="308"/>
      <c r="O248" s="308"/>
      <c r="P248" s="301"/>
      <c r="Q248" s="308"/>
      <c r="R248" s="308"/>
      <c r="S248" s="308"/>
      <c r="T248" s="301"/>
      <c r="U248" s="308"/>
      <c r="V248" s="308"/>
      <c r="W248" s="308"/>
      <c r="X248" s="301"/>
      <c r="Y248" s="336">
        <f>Y246-Y245</f>
        <v>0.78138528138528063</v>
      </c>
      <c r="Z248" s="336">
        <f>Z246-Z245</f>
        <v>12.337662337662337</v>
      </c>
    </row>
    <row r="249" spans="2:26" ht="15.75" customHeight="1" x14ac:dyDescent="0.25">
      <c r="B249" s="3"/>
      <c r="C249" s="346" t="s">
        <v>68</v>
      </c>
      <c r="D249" s="343" t="s">
        <v>20</v>
      </c>
      <c r="E249" s="299">
        <v>3</v>
      </c>
      <c r="F249" s="299">
        <v>10</v>
      </c>
      <c r="G249" s="331">
        <f t="shared" si="0"/>
        <v>10</v>
      </c>
      <c r="H249" s="393" t="s">
        <v>30</v>
      </c>
      <c r="I249" s="308"/>
      <c r="J249" s="308"/>
      <c r="K249" s="308"/>
      <c r="L249" s="301">
        <f t="shared" si="6"/>
        <v>0</v>
      </c>
      <c r="M249" s="308">
        <v>1</v>
      </c>
      <c r="N249" s="308"/>
      <c r="O249" s="308">
        <v>1</v>
      </c>
      <c r="P249" s="301">
        <f t="shared" si="7"/>
        <v>20</v>
      </c>
      <c r="Q249" s="308"/>
      <c r="R249" s="308"/>
      <c r="S249" s="308">
        <v>2</v>
      </c>
      <c r="T249" s="301">
        <f t="shared" si="8"/>
        <v>20</v>
      </c>
      <c r="U249" s="308">
        <v>3</v>
      </c>
      <c r="V249" s="308">
        <v>3</v>
      </c>
      <c r="W249" s="308"/>
      <c r="X249" s="301">
        <f t="shared" si="9"/>
        <v>60</v>
      </c>
      <c r="Y249" s="301">
        <f t="shared" si="1"/>
        <v>9.1</v>
      </c>
      <c r="Z249" s="344">
        <f t="shared" si="2"/>
        <v>80</v>
      </c>
    </row>
    <row r="250" spans="2:26" ht="15.75" customHeight="1" x14ac:dyDescent="0.25">
      <c r="B250" s="3"/>
      <c r="C250" s="385" t="s">
        <v>68</v>
      </c>
      <c r="D250" s="386" t="s">
        <v>102</v>
      </c>
      <c r="E250" s="304">
        <v>4</v>
      </c>
      <c r="F250" s="304">
        <v>10</v>
      </c>
      <c r="G250" s="331">
        <f t="shared" si="0"/>
        <v>10</v>
      </c>
      <c r="H250" s="391" t="s">
        <v>30</v>
      </c>
      <c r="I250" s="309"/>
      <c r="J250" s="309"/>
      <c r="K250" s="309"/>
      <c r="L250" s="314">
        <f t="shared" si="6"/>
        <v>0</v>
      </c>
      <c r="M250" s="309"/>
      <c r="N250" s="309"/>
      <c r="O250" s="309">
        <v>1</v>
      </c>
      <c r="P250" s="314">
        <f t="shared" si="7"/>
        <v>10</v>
      </c>
      <c r="Q250" s="309">
        <v>1</v>
      </c>
      <c r="R250" s="309"/>
      <c r="S250" s="309">
        <v>1</v>
      </c>
      <c r="T250" s="314">
        <f t="shared" si="8"/>
        <v>20</v>
      </c>
      <c r="U250" s="309">
        <v>4</v>
      </c>
      <c r="V250" s="309">
        <v>3</v>
      </c>
      <c r="W250" s="309"/>
      <c r="X250" s="314">
        <f t="shared" si="9"/>
        <v>70</v>
      </c>
      <c r="Y250" s="314">
        <f t="shared" si="1"/>
        <v>9.5</v>
      </c>
      <c r="Z250" s="387">
        <f t="shared" si="2"/>
        <v>90</v>
      </c>
    </row>
    <row r="251" spans="2:26" ht="15.75" customHeight="1" x14ac:dyDescent="0.25">
      <c r="B251" s="3"/>
      <c r="C251" s="346" t="s">
        <v>117</v>
      </c>
      <c r="D251" s="330" t="s">
        <v>108</v>
      </c>
      <c r="E251" s="369">
        <v>5</v>
      </c>
      <c r="F251" s="369">
        <v>10</v>
      </c>
      <c r="G251" s="331">
        <f t="shared" si="0"/>
        <v>10</v>
      </c>
      <c r="H251" s="390" t="s">
        <v>30</v>
      </c>
      <c r="I251" s="299"/>
      <c r="J251" s="299"/>
      <c r="K251" s="300"/>
      <c r="L251" s="301">
        <f>SUM(I251:K251)*100/G251</f>
        <v>0</v>
      </c>
      <c r="M251" s="302"/>
      <c r="N251" s="302">
        <v>1</v>
      </c>
      <c r="O251" s="303">
        <v>2</v>
      </c>
      <c r="P251" s="301">
        <f>SUM(M251:O251)*100/G251</f>
        <v>30</v>
      </c>
      <c r="Q251" s="302">
        <v>1</v>
      </c>
      <c r="R251" s="302"/>
      <c r="S251" s="303">
        <v>3</v>
      </c>
      <c r="T251" s="301">
        <f>SUM(Q251:S251)*100/G251</f>
        <v>40</v>
      </c>
      <c r="U251" s="302">
        <v>3</v>
      </c>
      <c r="V251" s="302"/>
      <c r="W251" s="303"/>
      <c r="X251" s="301">
        <f>SUM(U251:W251)*100/G250</f>
        <v>30</v>
      </c>
      <c r="Y251" s="334">
        <f t="shared" si="1"/>
        <v>8.1</v>
      </c>
      <c r="Z251" s="335">
        <f t="shared" si="2"/>
        <v>70</v>
      </c>
    </row>
    <row r="252" spans="2:26" ht="15.75" customHeight="1" x14ac:dyDescent="0.25">
      <c r="B252" s="3"/>
      <c r="C252" s="346"/>
      <c r="D252" s="374"/>
      <c r="E252" s="303"/>
      <c r="F252" s="303"/>
      <c r="G252" s="343"/>
      <c r="H252" s="392"/>
      <c r="I252" s="308"/>
      <c r="J252" s="308"/>
      <c r="K252" s="308"/>
      <c r="L252" s="301"/>
      <c r="M252" s="308"/>
      <c r="N252" s="308"/>
      <c r="O252" s="308"/>
      <c r="P252" s="301"/>
      <c r="Q252" s="308"/>
      <c r="R252" s="308"/>
      <c r="S252" s="308"/>
      <c r="T252" s="301"/>
      <c r="U252" s="308"/>
      <c r="V252" s="308"/>
      <c r="W252" s="308"/>
      <c r="X252" s="301"/>
      <c r="Y252" s="336">
        <f>Y251-Y250</f>
        <v>-1.4000000000000004</v>
      </c>
      <c r="Z252" s="336">
        <f>Z251-Z250</f>
        <v>-20</v>
      </c>
    </row>
    <row r="253" spans="2:26" ht="15.75" customHeight="1" x14ac:dyDescent="0.25">
      <c r="B253" s="3"/>
      <c r="C253" s="385" t="s">
        <v>67</v>
      </c>
      <c r="D253" s="386" t="s">
        <v>102</v>
      </c>
      <c r="E253" s="305">
        <v>5</v>
      </c>
      <c r="F253" s="305">
        <v>16</v>
      </c>
      <c r="G253" s="331">
        <f t="shared" si="0"/>
        <v>16</v>
      </c>
      <c r="H253" s="391" t="s">
        <v>30</v>
      </c>
      <c r="I253" s="309"/>
      <c r="J253" s="309"/>
      <c r="K253" s="309"/>
      <c r="L253" s="314">
        <f t="shared" si="6"/>
        <v>0</v>
      </c>
      <c r="M253" s="309">
        <v>2</v>
      </c>
      <c r="N253" s="309">
        <v>2</v>
      </c>
      <c r="O253" s="309">
        <v>5</v>
      </c>
      <c r="P253" s="314">
        <f t="shared" si="7"/>
        <v>56.25</v>
      </c>
      <c r="Q253" s="309">
        <v>3</v>
      </c>
      <c r="R253" s="309">
        <v>2</v>
      </c>
      <c r="S253" s="309"/>
      <c r="T253" s="314">
        <f t="shared" si="8"/>
        <v>31.25</v>
      </c>
      <c r="U253" s="309">
        <v>2</v>
      </c>
      <c r="V253" s="309"/>
      <c r="W253" s="309"/>
      <c r="X253" s="314">
        <f t="shared" si="9"/>
        <v>12.5</v>
      </c>
      <c r="Y253" s="314">
        <f t="shared" si="1"/>
        <v>6.5625</v>
      </c>
      <c r="Z253" s="387">
        <f t="shared" si="2"/>
        <v>43.75</v>
      </c>
    </row>
    <row r="254" spans="2:26" ht="15.75" customHeight="1" x14ac:dyDescent="0.25">
      <c r="B254" s="3"/>
      <c r="C254" s="346"/>
      <c r="D254" s="343"/>
      <c r="E254" s="300"/>
      <c r="F254" s="300"/>
      <c r="G254" s="361"/>
      <c r="H254" s="393"/>
      <c r="I254" s="308"/>
      <c r="J254" s="308"/>
      <c r="K254" s="308"/>
      <c r="L254" s="301"/>
      <c r="M254" s="308"/>
      <c r="N254" s="308"/>
      <c r="O254" s="308"/>
      <c r="P254" s="301"/>
      <c r="Q254" s="308"/>
      <c r="R254" s="308"/>
      <c r="S254" s="308"/>
      <c r="T254" s="301"/>
      <c r="U254" s="308"/>
      <c r="V254" s="308"/>
      <c r="W254" s="308"/>
      <c r="X254" s="301"/>
      <c r="Y254" s="301"/>
      <c r="Z254" s="301"/>
    </row>
    <row r="255" spans="2:26" x14ac:dyDescent="0.25">
      <c r="B255" s="17"/>
      <c r="C255" s="346"/>
      <c r="D255" s="386" t="s">
        <v>102</v>
      </c>
      <c r="E255" s="300"/>
      <c r="F255" s="300"/>
      <c r="G255" s="361"/>
      <c r="H255" s="385" t="s">
        <v>30</v>
      </c>
      <c r="I255" s="308"/>
      <c r="J255" s="308"/>
      <c r="K255" s="308"/>
      <c r="L255" s="301"/>
      <c r="M255" s="308"/>
      <c r="N255" s="308"/>
      <c r="O255" s="308"/>
      <c r="P255" s="301"/>
      <c r="Q255" s="308"/>
      <c r="R255" s="308"/>
      <c r="S255" s="308"/>
      <c r="T255" s="301"/>
      <c r="U255" s="308"/>
      <c r="V255" s="308"/>
      <c r="W255" s="308"/>
      <c r="X255" s="301"/>
      <c r="Y255" s="314">
        <f>AVERAGE(Y253,Y250,Y245,Y240)</f>
        <v>8.1031918449197864</v>
      </c>
      <c r="Z255" s="314">
        <f>AVERAGE(Z253,Z250,Z245,Z240)</f>
        <v>72.443102240896366</v>
      </c>
    </row>
    <row r="256" spans="2:26" x14ac:dyDescent="0.25">
      <c r="B256" s="17"/>
      <c r="C256" s="346"/>
      <c r="D256" s="330" t="s">
        <v>108</v>
      </c>
      <c r="E256" s="300"/>
      <c r="F256" s="300"/>
      <c r="G256" s="361"/>
      <c r="H256" s="390" t="s">
        <v>30</v>
      </c>
      <c r="I256" s="308"/>
      <c r="J256" s="308"/>
      <c r="K256" s="308"/>
      <c r="L256" s="301"/>
      <c r="M256" s="308"/>
      <c r="N256" s="308"/>
      <c r="O256" s="308"/>
      <c r="P256" s="301"/>
      <c r="Q256" s="308"/>
      <c r="R256" s="308"/>
      <c r="S256" s="308"/>
      <c r="T256" s="301"/>
      <c r="U256" s="308"/>
      <c r="V256" s="308"/>
      <c r="W256" s="308"/>
      <c r="X256" s="301"/>
      <c r="Y256" s="334">
        <f>AVERAGE(Y251,Y246,Y241,Y237)</f>
        <v>8.2008870214752569</v>
      </c>
      <c r="Z256" s="334">
        <f>AVERAGE(Z251,Z246,Z241,Z237)</f>
        <v>79.27956030897208</v>
      </c>
    </row>
    <row r="257" spans="1:27" x14ac:dyDescent="0.25">
      <c r="B257" s="17"/>
      <c r="C257" s="346"/>
      <c r="D257" s="330" t="s">
        <v>114</v>
      </c>
      <c r="E257" s="300"/>
      <c r="F257" s="300"/>
      <c r="G257" s="361"/>
      <c r="H257" s="390" t="s">
        <v>30</v>
      </c>
      <c r="I257" s="308"/>
      <c r="J257" s="308"/>
      <c r="K257" s="308"/>
      <c r="L257" s="301"/>
      <c r="M257" s="308"/>
      <c r="N257" s="308"/>
      <c r="O257" s="308"/>
      <c r="P257" s="301"/>
      <c r="Q257" s="308"/>
      <c r="R257" s="308"/>
      <c r="S257" s="308"/>
      <c r="T257" s="301"/>
      <c r="U257" s="308"/>
      <c r="V257" s="308"/>
      <c r="W257" s="308"/>
      <c r="X257" s="301"/>
      <c r="Y257" s="334">
        <f>AVERAGE(Y247,Y242,Y238)</f>
        <v>7.3993558776167481</v>
      </c>
      <c r="Z257" s="334">
        <f>AVERAGE(Z247,Z242,Z238)</f>
        <v>67.805383022774336</v>
      </c>
    </row>
    <row r="258" spans="1:27" x14ac:dyDescent="0.25">
      <c r="B258" s="17"/>
      <c r="C258" s="346"/>
      <c r="D258" s="343"/>
      <c r="E258" s="300"/>
      <c r="F258" s="300"/>
      <c r="G258" s="361"/>
      <c r="H258" s="346"/>
      <c r="I258" s="308"/>
      <c r="J258" s="308"/>
      <c r="K258" s="308"/>
      <c r="L258" s="301"/>
      <c r="M258" s="308"/>
      <c r="N258" s="308"/>
      <c r="O258" s="308"/>
      <c r="P258" s="301"/>
      <c r="Q258" s="308"/>
      <c r="R258" s="308"/>
      <c r="S258" s="308"/>
      <c r="T258" s="301"/>
      <c r="U258" s="308"/>
      <c r="V258" s="308"/>
      <c r="W258" s="308"/>
      <c r="X258" s="301"/>
      <c r="Y258" s="336">
        <f>Y257-Y256</f>
        <v>-0.80153114385850888</v>
      </c>
      <c r="Z258" s="336">
        <f>Z257-Z256</f>
        <v>-11.474177286197744</v>
      </c>
    </row>
    <row r="259" spans="1:27" x14ac:dyDescent="0.25">
      <c r="A259" s="13"/>
      <c r="B259" s="71"/>
      <c r="C259" s="385" t="s">
        <v>67</v>
      </c>
      <c r="D259" s="304" t="s">
        <v>102</v>
      </c>
      <c r="E259" s="394">
        <v>11</v>
      </c>
      <c r="F259" s="394">
        <v>7</v>
      </c>
      <c r="G259" s="331">
        <f t="shared" si="0"/>
        <v>7</v>
      </c>
      <c r="H259" s="385" t="s">
        <v>31</v>
      </c>
      <c r="I259" s="395"/>
      <c r="J259" s="395">
        <v>3</v>
      </c>
      <c r="K259" s="395">
        <v>1</v>
      </c>
      <c r="L259" s="314">
        <f t="shared" si="6"/>
        <v>57.142857142857146</v>
      </c>
      <c r="M259" s="395">
        <v>1</v>
      </c>
      <c r="N259" s="395"/>
      <c r="O259" s="395"/>
      <c r="P259" s="314">
        <f t="shared" si="7"/>
        <v>14.285714285714286</v>
      </c>
      <c r="Q259" s="395">
        <v>2</v>
      </c>
      <c r="R259" s="395"/>
      <c r="S259" s="395"/>
      <c r="T259" s="314">
        <f t="shared" si="8"/>
        <v>28.571428571428573</v>
      </c>
      <c r="U259" s="395"/>
      <c r="V259" s="395"/>
      <c r="W259" s="395"/>
      <c r="X259" s="314">
        <f t="shared" si="9"/>
        <v>0</v>
      </c>
      <c r="Y259" s="314">
        <f t="shared" si="1"/>
        <v>3.8571428571428572</v>
      </c>
      <c r="Z259" s="387">
        <f t="shared" si="2"/>
        <v>28.571428571428573</v>
      </c>
      <c r="AA259" s="13"/>
    </row>
    <row r="260" spans="1:27" x14ac:dyDescent="0.25">
      <c r="A260" s="13"/>
      <c r="B260" s="71"/>
      <c r="C260" s="373" t="s">
        <v>65</v>
      </c>
      <c r="D260" s="330" t="s">
        <v>108</v>
      </c>
      <c r="E260" s="369">
        <v>11</v>
      </c>
      <c r="F260" s="369">
        <v>10</v>
      </c>
      <c r="G260" s="331">
        <f t="shared" ref="G260:G262" si="143">I260+J260+K260+M260+N260+O260+Q260+R260+S260+U260+V260+W260</f>
        <v>10</v>
      </c>
      <c r="H260" s="375" t="s">
        <v>31</v>
      </c>
      <c r="I260" s="299"/>
      <c r="J260" s="299">
        <v>1</v>
      </c>
      <c r="K260" s="300"/>
      <c r="L260" s="301">
        <f>SUM(I260:K260)*100/G260</f>
        <v>10</v>
      </c>
      <c r="M260" s="302">
        <v>1</v>
      </c>
      <c r="N260" s="302">
        <v>1</v>
      </c>
      <c r="O260" s="303">
        <v>1</v>
      </c>
      <c r="P260" s="301">
        <f>SUM(M260:O260)*100/G260</f>
        <v>30</v>
      </c>
      <c r="Q260" s="302">
        <v>1</v>
      </c>
      <c r="R260" s="302">
        <v>1</v>
      </c>
      <c r="S260" s="303">
        <v>3</v>
      </c>
      <c r="T260" s="301">
        <f>SUM(Q260:S260)*100/G260</f>
        <v>50</v>
      </c>
      <c r="U260" s="302">
        <v>1</v>
      </c>
      <c r="V260" s="302"/>
      <c r="W260" s="303"/>
      <c r="X260" s="301">
        <f>SUM(U260:W260)*100/G259</f>
        <v>14.285714285714286</v>
      </c>
      <c r="Y260" s="334">
        <f t="shared" ref="Y260:Y262" si="144">((1*I260)+(2*J260)+(3*K260)+(4*M260)+(5*N260)+(6*O260)+(7*Q260)+(8*R260)+(9*S260)+(10*U260)+(11*V260)+(12*W260))/G260</f>
        <v>6.9</v>
      </c>
      <c r="Z260" s="335">
        <f t="shared" ref="Z260" si="145">T260+X260</f>
        <v>64.285714285714292</v>
      </c>
      <c r="AA260" s="13"/>
    </row>
    <row r="261" spans="1:27" x14ac:dyDescent="0.25">
      <c r="A261" s="13"/>
      <c r="B261" s="71"/>
      <c r="C261" s="373"/>
      <c r="D261" s="330"/>
      <c r="E261" s="369"/>
      <c r="F261" s="369"/>
      <c r="G261" s="331"/>
      <c r="H261" s="375"/>
      <c r="I261" s="299"/>
      <c r="J261" s="299"/>
      <c r="K261" s="300"/>
      <c r="L261" s="301"/>
      <c r="M261" s="302"/>
      <c r="N261" s="302"/>
      <c r="O261" s="303"/>
      <c r="P261" s="301"/>
      <c r="Q261" s="302"/>
      <c r="R261" s="302"/>
      <c r="S261" s="303"/>
      <c r="T261" s="301"/>
      <c r="U261" s="302"/>
      <c r="V261" s="302"/>
      <c r="W261" s="303"/>
      <c r="X261" s="301"/>
      <c r="Y261" s="334"/>
      <c r="Z261" s="335"/>
      <c r="AA261" s="13"/>
    </row>
    <row r="262" spans="1:27" x14ac:dyDescent="0.25">
      <c r="A262" s="13"/>
      <c r="B262" s="71"/>
      <c r="C262" s="373" t="s">
        <v>57</v>
      </c>
      <c r="D262" s="330" t="s">
        <v>114</v>
      </c>
      <c r="E262" s="369">
        <v>11</v>
      </c>
      <c r="F262" s="369">
        <v>11</v>
      </c>
      <c r="G262" s="331">
        <f t="shared" si="143"/>
        <v>11</v>
      </c>
      <c r="H262" s="375" t="s">
        <v>122</v>
      </c>
      <c r="I262" s="299"/>
      <c r="J262" s="299"/>
      <c r="K262" s="300"/>
      <c r="L262" s="301">
        <f>SUM(I262:K262)*100/G262</f>
        <v>0</v>
      </c>
      <c r="M262" s="302"/>
      <c r="N262" s="302"/>
      <c r="O262" s="303"/>
      <c r="P262" s="301">
        <f>SUM(M262:O262)*100/G262</f>
        <v>0</v>
      </c>
      <c r="Q262" s="302"/>
      <c r="R262" s="302"/>
      <c r="S262" s="303">
        <v>3</v>
      </c>
      <c r="T262" s="301">
        <f>SUM(Q262:S262)*100/G262</f>
        <v>27.272727272727273</v>
      </c>
      <c r="U262" s="302">
        <v>8</v>
      </c>
      <c r="V262" s="302"/>
      <c r="W262" s="303"/>
      <c r="X262" s="301">
        <f>SUM(U262:W262)*100/G262</f>
        <v>72.727272727272734</v>
      </c>
      <c r="Y262" s="334">
        <f t="shared" si="144"/>
        <v>9.7272727272727266</v>
      </c>
      <c r="Z262" s="335">
        <f>T262+X262</f>
        <v>100</v>
      </c>
      <c r="AA262" s="13"/>
    </row>
    <row r="263" spans="1:27" x14ac:dyDescent="0.25">
      <c r="B263" s="55"/>
      <c r="C263" s="342"/>
      <c r="D263" s="343"/>
      <c r="E263" s="396"/>
      <c r="F263" s="396"/>
      <c r="G263" s="331"/>
      <c r="H263" s="396"/>
      <c r="I263" s="396"/>
      <c r="J263" s="396"/>
      <c r="K263" s="396"/>
      <c r="L263" s="301"/>
      <c r="M263" s="396"/>
      <c r="N263" s="396"/>
      <c r="O263" s="396"/>
      <c r="P263" s="301"/>
      <c r="Q263" s="396"/>
      <c r="R263" s="396"/>
      <c r="S263" s="396"/>
      <c r="T263" s="301"/>
      <c r="U263" s="396"/>
      <c r="V263" s="396"/>
      <c r="W263" s="396"/>
      <c r="X263" s="301"/>
      <c r="Y263" s="334"/>
      <c r="Z263" s="335"/>
    </row>
    <row r="264" spans="1:27" ht="45" x14ac:dyDescent="0.25">
      <c r="B264" s="55"/>
      <c r="C264" s="337" t="s">
        <v>94</v>
      </c>
      <c r="D264" s="338" t="s">
        <v>102</v>
      </c>
      <c r="E264" s="396"/>
      <c r="F264" s="396"/>
      <c r="G264" s="396"/>
      <c r="H264" s="396"/>
      <c r="I264" s="396"/>
      <c r="J264" s="396"/>
      <c r="K264" s="396"/>
      <c r="L264" s="396"/>
      <c r="M264" s="396"/>
      <c r="N264" s="396"/>
      <c r="O264" s="396"/>
      <c r="P264" s="396"/>
      <c r="Q264" s="396"/>
      <c r="R264" s="396"/>
      <c r="S264" s="396"/>
      <c r="T264" s="396"/>
      <c r="U264" s="396"/>
      <c r="V264" s="396"/>
      <c r="W264" s="396"/>
      <c r="X264" s="396"/>
      <c r="Y264" s="397"/>
      <c r="Z264" s="397"/>
    </row>
    <row r="265" spans="1:27" ht="45" x14ac:dyDescent="0.25">
      <c r="B265" s="55"/>
      <c r="C265" s="332" t="s">
        <v>94</v>
      </c>
      <c r="D265" s="330" t="s">
        <v>108</v>
      </c>
      <c r="E265" s="396"/>
      <c r="F265" s="396"/>
      <c r="G265" s="396"/>
      <c r="H265" s="396"/>
      <c r="I265" s="396"/>
      <c r="J265" s="396"/>
      <c r="K265" s="396"/>
      <c r="L265" s="396"/>
      <c r="M265" s="396"/>
      <c r="N265" s="396"/>
      <c r="O265" s="396"/>
      <c r="P265" s="396"/>
      <c r="Q265" s="396"/>
      <c r="R265" s="396"/>
      <c r="S265" s="396"/>
      <c r="T265" s="396"/>
      <c r="U265" s="396"/>
      <c r="V265" s="396"/>
      <c r="W265" s="396"/>
      <c r="X265" s="396"/>
      <c r="Y265" s="398">
        <f>AVERAGE(Y259,Y255,Y234,Y230,Y203,Y199,Y169,Y138,Y102,Y73,Y44)</f>
        <v>5.4892422614150558</v>
      </c>
      <c r="Z265" s="381">
        <f>AVERAGE(Z259,Z255,Z234,Z230,Z203,Z199,Z169,Z138,Z102,Z73,Z44)</f>
        <v>36.479330065359477</v>
      </c>
    </row>
    <row r="266" spans="1:27" ht="45" x14ac:dyDescent="0.25">
      <c r="B266" s="55"/>
      <c r="C266" s="332" t="s">
        <v>94</v>
      </c>
      <c r="D266" s="330" t="s">
        <v>114</v>
      </c>
      <c r="E266" s="396"/>
      <c r="F266" s="396"/>
      <c r="G266" s="396"/>
      <c r="H266" s="396"/>
      <c r="I266" s="396"/>
      <c r="J266" s="396"/>
      <c r="K266" s="396"/>
      <c r="L266" s="396"/>
      <c r="M266" s="396"/>
      <c r="N266" s="396"/>
      <c r="O266" s="396"/>
      <c r="P266" s="396"/>
      <c r="Q266" s="396"/>
      <c r="R266" s="396"/>
      <c r="S266" s="396"/>
      <c r="T266" s="396"/>
      <c r="U266" s="396"/>
      <c r="V266" s="396"/>
      <c r="W266" s="396"/>
      <c r="X266" s="396"/>
      <c r="Y266" s="334">
        <f>AVERAGE(Y262,Y257,Y232,Y201,Y171,Y140,Y104,Y75,Y46)</f>
        <v>6.2020425270581558</v>
      </c>
      <c r="Z266" s="334">
        <f>AVERAGE(Z262,Z257,Z232,Z201,Z171,Z140,Z104,Z75,Z46)</f>
        <v>46.012220610686079</v>
      </c>
    </row>
    <row r="267" spans="1:27" x14ac:dyDescent="0.25">
      <c r="B267" s="77"/>
      <c r="C267" s="399" t="s">
        <v>92</v>
      </c>
      <c r="D267" s="396"/>
      <c r="E267" s="400"/>
      <c r="F267" s="400"/>
      <c r="G267" s="396"/>
      <c r="H267" s="400"/>
      <c r="I267" s="400"/>
      <c r="J267" s="400"/>
      <c r="K267" s="400"/>
      <c r="L267" s="396"/>
      <c r="M267" s="400"/>
      <c r="N267" s="400"/>
      <c r="O267" s="400"/>
      <c r="P267" s="396"/>
      <c r="Q267" s="400"/>
      <c r="R267" s="400"/>
      <c r="S267" s="400"/>
      <c r="T267" s="396"/>
      <c r="U267" s="400"/>
      <c r="V267" s="400"/>
      <c r="W267" s="400"/>
      <c r="X267" s="396"/>
      <c r="Y267" s="336">
        <f>Y266-Y265</f>
        <v>0.71280026564310006</v>
      </c>
      <c r="Z267" s="336">
        <f>Z266-Z265</f>
        <v>9.5328905453266017</v>
      </c>
    </row>
  </sheetData>
  <mergeCells count="27">
    <mergeCell ref="Y9:Z9"/>
    <mergeCell ref="I10:K10"/>
    <mergeCell ref="M10:O10"/>
    <mergeCell ref="Q10:S10"/>
    <mergeCell ref="U10:W10"/>
    <mergeCell ref="Y10:Y11"/>
    <mergeCell ref="B6:Z6"/>
    <mergeCell ref="B7:Z7"/>
    <mergeCell ref="B8:B11"/>
    <mergeCell ref="C8:C11"/>
    <mergeCell ref="D8:D11"/>
    <mergeCell ref="E8:E11"/>
    <mergeCell ref="F8:F11"/>
    <mergeCell ref="G8:G11"/>
    <mergeCell ref="H8:H11"/>
    <mergeCell ref="Z10:Z11"/>
    <mergeCell ref="I8:X8"/>
    <mergeCell ref="Y8:Z8"/>
    <mergeCell ref="I9:L9"/>
    <mergeCell ref="M9:P9"/>
    <mergeCell ref="Q9:T9"/>
    <mergeCell ref="U9:X9"/>
    <mergeCell ref="B5:Z5"/>
    <mergeCell ref="Y1:Z1"/>
    <mergeCell ref="B2:Z2"/>
    <mergeCell ref="B3:Z3"/>
    <mergeCell ref="B4:Z4"/>
  </mergeCells>
  <pageMargins left="0.25" right="0.25" top="0.75" bottom="0.75" header="0.3" footer="0.3"/>
  <pageSetup paperSize="9" scale="6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3"/>
  <sheetViews>
    <sheetView topLeftCell="A315" workbookViewId="0">
      <selection activeCell="S332" sqref="S332"/>
    </sheetView>
  </sheetViews>
  <sheetFormatPr defaultRowHeight="15" x14ac:dyDescent="0.25"/>
  <cols>
    <col min="1" max="1" width="5.140625" customWidth="1"/>
    <col min="2" max="2" width="17.28515625" customWidth="1"/>
    <col min="3" max="3" width="12.85546875" customWidth="1"/>
    <col min="4" max="4" width="5.7109375" customWidth="1"/>
    <col min="5" max="5" width="6.28515625" customWidth="1"/>
    <col min="6" max="6" width="6" customWidth="1"/>
    <col min="7" max="7" width="13.7109375" customWidth="1"/>
    <col min="8" max="8" width="4" customWidth="1"/>
    <col min="9" max="9" width="4.28515625" customWidth="1"/>
    <col min="10" max="10" width="3.85546875" customWidth="1"/>
    <col min="11" max="11" width="9.5703125" bestFit="1" customWidth="1"/>
    <col min="12" max="13" width="4.140625" customWidth="1"/>
    <col min="14" max="14" width="3.85546875" customWidth="1"/>
    <col min="16" max="16" width="4.42578125" customWidth="1"/>
    <col min="17" max="17" width="4.28515625" customWidth="1"/>
    <col min="18" max="18" width="4" customWidth="1"/>
    <col min="20" max="20" width="4.5703125" customWidth="1"/>
    <col min="21" max="21" width="4.42578125" customWidth="1"/>
    <col min="22" max="22" width="4.28515625" customWidth="1"/>
    <col min="24" max="24" width="10.5703125" customWidth="1"/>
  </cols>
  <sheetData>
    <row r="1" spans="1:25" x14ac:dyDescent="0.25">
      <c r="A1" s="1"/>
      <c r="X1" s="412" t="s">
        <v>32</v>
      </c>
      <c r="Y1" s="412"/>
    </row>
    <row r="2" spans="1:25" ht="18.75" x14ac:dyDescent="0.3">
      <c r="A2" s="425" t="s">
        <v>118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</row>
    <row r="3" spans="1:25" ht="18.75" x14ac:dyDescent="0.3">
      <c r="A3" s="426" t="s">
        <v>107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</row>
    <row r="4" spans="1:25" x14ac:dyDescent="0.25">
      <c r="A4" s="416" t="s">
        <v>1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</row>
    <row r="5" spans="1:25" x14ac:dyDescent="0.25">
      <c r="A5" s="411" t="s">
        <v>2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</row>
    <row r="6" spans="1:25" ht="30" customHeight="1" x14ac:dyDescent="0.25">
      <c r="A6" s="411" t="s">
        <v>82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</row>
    <row r="7" spans="1:25" ht="18.75" customHeight="1" x14ac:dyDescent="0.25">
      <c r="A7" s="418" t="s">
        <v>3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</row>
    <row r="8" spans="1:25" x14ac:dyDescent="0.25">
      <c r="A8" s="419" t="s">
        <v>4</v>
      </c>
      <c r="B8" s="419" t="s">
        <v>5</v>
      </c>
      <c r="C8" s="420" t="s">
        <v>6</v>
      </c>
      <c r="D8" s="422" t="s">
        <v>7</v>
      </c>
      <c r="E8" s="419" t="s">
        <v>8</v>
      </c>
      <c r="F8" s="423" t="s">
        <v>9</v>
      </c>
      <c r="G8" s="419" t="s">
        <v>10</v>
      </c>
      <c r="H8" s="422" t="s">
        <v>11</v>
      </c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19" t="s">
        <v>33</v>
      </c>
      <c r="Y8" s="429"/>
    </row>
    <row r="9" spans="1:25" x14ac:dyDescent="0.25">
      <c r="A9" s="419"/>
      <c r="B9" s="419"/>
      <c r="C9" s="427"/>
      <c r="D9" s="422"/>
      <c r="E9" s="419"/>
      <c r="F9" s="428"/>
      <c r="G9" s="419"/>
      <c r="H9" s="422" t="s">
        <v>13</v>
      </c>
      <c r="I9" s="422"/>
      <c r="J9" s="422"/>
      <c r="K9" s="422"/>
      <c r="L9" s="422" t="s">
        <v>14</v>
      </c>
      <c r="M9" s="422"/>
      <c r="N9" s="422"/>
      <c r="O9" s="422"/>
      <c r="P9" s="422" t="s">
        <v>15</v>
      </c>
      <c r="Q9" s="422"/>
      <c r="R9" s="422"/>
      <c r="S9" s="422"/>
      <c r="T9" s="422" t="s">
        <v>16</v>
      </c>
      <c r="U9" s="422"/>
      <c r="V9" s="422"/>
      <c r="W9" s="422"/>
      <c r="X9" s="422" t="s">
        <v>120</v>
      </c>
      <c r="Y9" s="422"/>
    </row>
    <row r="10" spans="1:25" x14ac:dyDescent="0.25">
      <c r="A10" s="419"/>
      <c r="B10" s="419"/>
      <c r="C10" s="427"/>
      <c r="D10" s="422"/>
      <c r="E10" s="419"/>
      <c r="F10" s="428"/>
      <c r="G10" s="419"/>
      <c r="H10" s="419" t="s">
        <v>17</v>
      </c>
      <c r="I10" s="419"/>
      <c r="J10" s="419"/>
      <c r="K10" s="52"/>
      <c r="L10" s="419" t="s">
        <v>17</v>
      </c>
      <c r="M10" s="419"/>
      <c r="N10" s="419"/>
      <c r="O10" s="52"/>
      <c r="P10" s="419" t="s">
        <v>17</v>
      </c>
      <c r="Q10" s="419"/>
      <c r="R10" s="419"/>
      <c r="S10" s="52"/>
      <c r="T10" s="419" t="s">
        <v>17</v>
      </c>
      <c r="U10" s="419"/>
      <c r="V10" s="419"/>
      <c r="W10" s="52"/>
      <c r="X10" s="419" t="s">
        <v>34</v>
      </c>
      <c r="Y10" s="419" t="s">
        <v>18</v>
      </c>
    </row>
    <row r="11" spans="1:25" x14ac:dyDescent="0.25">
      <c r="A11" s="419"/>
      <c r="B11" s="419"/>
      <c r="C11" s="427"/>
      <c r="D11" s="422"/>
      <c r="E11" s="419"/>
      <c r="F11" s="428"/>
      <c r="G11" s="419"/>
      <c r="H11" s="50">
        <v>1</v>
      </c>
      <c r="I11" s="50">
        <v>2</v>
      </c>
      <c r="J11" s="52">
        <v>3</v>
      </c>
      <c r="K11" s="52" t="s">
        <v>19</v>
      </c>
      <c r="L11" s="50">
        <v>4</v>
      </c>
      <c r="M11" s="50">
        <v>5</v>
      </c>
      <c r="N11" s="52">
        <v>6</v>
      </c>
      <c r="O11" s="52" t="s">
        <v>19</v>
      </c>
      <c r="P11" s="50">
        <v>7</v>
      </c>
      <c r="Q11" s="50">
        <v>8</v>
      </c>
      <c r="R11" s="52">
        <v>9</v>
      </c>
      <c r="S11" s="52" t="s">
        <v>19</v>
      </c>
      <c r="T11" s="50">
        <v>10</v>
      </c>
      <c r="U11" s="50">
        <v>11</v>
      </c>
      <c r="V11" s="52">
        <v>12</v>
      </c>
      <c r="W11" s="52" t="s">
        <v>19</v>
      </c>
      <c r="X11" s="419"/>
      <c r="Y11" s="419"/>
    </row>
    <row r="12" spans="1:25" x14ac:dyDescent="0.25">
      <c r="A12" s="195"/>
      <c r="B12" s="195" t="s">
        <v>62</v>
      </c>
      <c r="C12" s="198" t="s">
        <v>108</v>
      </c>
      <c r="D12" s="197">
        <v>2</v>
      </c>
      <c r="E12" s="299">
        <v>17</v>
      </c>
      <c r="F12" s="51">
        <f t="shared" ref="F12:F13" si="0">H12+I12+J12+L12+M12+N12+P12+Q12+R12+T12+U12+V12</f>
        <v>17</v>
      </c>
      <c r="G12" s="203" t="s">
        <v>77</v>
      </c>
      <c r="H12" s="299"/>
      <c r="I12" s="299">
        <v>1</v>
      </c>
      <c r="J12" s="300">
        <v>2</v>
      </c>
      <c r="K12" s="301">
        <f>SUM(H12:J12)*100/F12</f>
        <v>17.647058823529413</v>
      </c>
      <c r="L12" s="302"/>
      <c r="M12" s="302"/>
      <c r="N12" s="303">
        <v>2</v>
      </c>
      <c r="O12" s="301">
        <f>SUM(L12:N12)*100/F12</f>
        <v>11.764705882352942</v>
      </c>
      <c r="P12" s="302">
        <v>3</v>
      </c>
      <c r="Q12" s="302">
        <v>2</v>
      </c>
      <c r="R12" s="303">
        <v>4</v>
      </c>
      <c r="S12" s="301">
        <f>SUM(P12:R12)*100/F12</f>
        <v>52.941176470588232</v>
      </c>
      <c r="T12" s="302">
        <v>3</v>
      </c>
      <c r="U12" s="302"/>
      <c r="V12" s="28"/>
      <c r="W12" s="43">
        <f>SUM(T12:V12)*100/F12</f>
        <v>17.647058823529413</v>
      </c>
      <c r="X12" s="199">
        <f t="shared" ref="X12:X13" si="1">((1*H12)+(2*I12)+(3*J12)+(4*L12)+(5*M12)+(6*N12)+(7*P12)+(8*Q12)+(9*R12)+(10*T12)+(11*U12)+(12*V12))/F12</f>
        <v>7.2352941176470589</v>
      </c>
      <c r="Y12" s="200">
        <f t="shared" ref="Y12:Y13" si="2">S12+W12</f>
        <v>70.588235294117652</v>
      </c>
    </row>
    <row r="13" spans="1:25" x14ac:dyDescent="0.25">
      <c r="A13" s="285"/>
      <c r="B13" s="285" t="s">
        <v>62</v>
      </c>
      <c r="C13" s="198" t="s">
        <v>114</v>
      </c>
      <c r="D13" s="197">
        <v>3</v>
      </c>
      <c r="E13" s="299">
        <v>18</v>
      </c>
      <c r="F13" s="51">
        <f t="shared" si="0"/>
        <v>18</v>
      </c>
      <c r="G13" s="203" t="s">
        <v>77</v>
      </c>
      <c r="H13" s="299"/>
      <c r="I13" s="299">
        <v>1</v>
      </c>
      <c r="J13" s="300">
        <v>1</v>
      </c>
      <c r="K13" s="301">
        <f>SUM(H13:J13)*100/F13</f>
        <v>11.111111111111111</v>
      </c>
      <c r="L13" s="302">
        <v>1</v>
      </c>
      <c r="M13" s="302"/>
      <c r="N13" s="303">
        <v>4</v>
      </c>
      <c r="O13" s="301">
        <f>SUM(L13:N13)*100/F13</f>
        <v>27.777777777777779</v>
      </c>
      <c r="P13" s="302">
        <v>1</v>
      </c>
      <c r="Q13" s="302">
        <v>4</v>
      </c>
      <c r="R13" s="303">
        <v>4</v>
      </c>
      <c r="S13" s="301">
        <f>SUM(P13:R13)*100/F13</f>
        <v>50</v>
      </c>
      <c r="T13" s="302">
        <v>2</v>
      </c>
      <c r="U13" s="302"/>
      <c r="V13" s="28"/>
      <c r="W13" s="43">
        <f>SUM(T13:V13)*100/F13</f>
        <v>11.111111111111111</v>
      </c>
      <c r="X13" s="199">
        <f t="shared" si="1"/>
        <v>7.1111111111111107</v>
      </c>
      <c r="Y13" s="200">
        <f t="shared" si="2"/>
        <v>61.111111111111114</v>
      </c>
    </row>
    <row r="14" spans="1:25" x14ac:dyDescent="0.25">
      <c r="A14" s="285"/>
      <c r="B14" s="285"/>
      <c r="C14" s="198"/>
      <c r="D14" s="197"/>
      <c r="E14" s="299"/>
      <c r="F14" s="51"/>
      <c r="G14" s="203"/>
      <c r="H14" s="299"/>
      <c r="I14" s="299"/>
      <c r="J14" s="300"/>
      <c r="K14" s="301"/>
      <c r="L14" s="302"/>
      <c r="M14" s="302"/>
      <c r="N14" s="303"/>
      <c r="O14" s="301"/>
      <c r="P14" s="302"/>
      <c r="Q14" s="302"/>
      <c r="R14" s="303"/>
      <c r="S14" s="301"/>
      <c r="T14" s="302"/>
      <c r="U14" s="302"/>
      <c r="V14" s="28"/>
      <c r="W14" s="43"/>
      <c r="X14" s="126">
        <f>X13-X12</f>
        <v>-0.12418300653594816</v>
      </c>
      <c r="Y14" s="126">
        <f>Y13-Y12</f>
        <v>-9.4771241830065378</v>
      </c>
    </row>
    <row r="15" spans="1:25" x14ac:dyDescent="0.25">
      <c r="A15" s="139"/>
      <c r="B15" s="169" t="s">
        <v>101</v>
      </c>
      <c r="C15" s="170" t="s">
        <v>102</v>
      </c>
      <c r="D15" s="171">
        <v>2</v>
      </c>
      <c r="E15" s="304">
        <v>17</v>
      </c>
      <c r="F15" s="140">
        <f t="shared" ref="F15:F316" si="3">H15+I15+J15+L15+M15+N15+P15+Q15+R15+T15+U15+V15</f>
        <v>17</v>
      </c>
      <c r="G15" s="169" t="s">
        <v>77</v>
      </c>
      <c r="H15" s="304"/>
      <c r="I15" s="304"/>
      <c r="J15" s="305"/>
      <c r="K15" s="306">
        <f t="shared" ref="K15:K316" si="4">SUM(H15:J15)*100/E15</f>
        <v>0</v>
      </c>
      <c r="L15" s="304"/>
      <c r="M15" s="304">
        <v>2</v>
      </c>
      <c r="N15" s="305">
        <v>2</v>
      </c>
      <c r="O15" s="306">
        <f t="shared" ref="O15:O316" si="5">SUM(L15:N15)*100/E15</f>
        <v>23.529411764705884</v>
      </c>
      <c r="P15" s="304">
        <v>3</v>
      </c>
      <c r="Q15" s="304">
        <v>2</v>
      </c>
      <c r="R15" s="305">
        <v>3</v>
      </c>
      <c r="S15" s="306">
        <f t="shared" ref="S15:S316" si="6">SUM(P15:R15)*100/E15</f>
        <v>47.058823529411768</v>
      </c>
      <c r="T15" s="304">
        <v>5</v>
      </c>
      <c r="U15" s="304"/>
      <c r="V15" s="149"/>
      <c r="W15" s="162">
        <f t="shared" ref="W15:W316" si="7">SUM(T15:V15)*100/E15</f>
        <v>29.411764705882351</v>
      </c>
      <c r="X15" s="157">
        <f t="shared" ref="X15:X316" si="8">((1*H15)+(2*I15)+(3*J15)+(4*L15)+(5*M15)+(6*N15)+(7*P15)+(8*Q15)+(9*R15)+(10*T15)+(11*U15)+(12*V15))/F15</f>
        <v>8</v>
      </c>
      <c r="Y15" s="158">
        <f>S15+W15</f>
        <v>76.470588235294116</v>
      </c>
    </row>
    <row r="16" spans="1:25" x14ac:dyDescent="0.25">
      <c r="A16" s="139"/>
      <c r="B16" s="169" t="s">
        <v>101</v>
      </c>
      <c r="C16" s="198" t="s">
        <v>108</v>
      </c>
      <c r="D16" s="197">
        <v>3</v>
      </c>
      <c r="E16" s="299">
        <v>18</v>
      </c>
      <c r="F16" s="51">
        <f t="shared" si="3"/>
        <v>18</v>
      </c>
      <c r="G16" s="203" t="s">
        <v>77</v>
      </c>
      <c r="H16" s="299"/>
      <c r="I16" s="299"/>
      <c r="J16" s="300">
        <v>1</v>
      </c>
      <c r="K16" s="301">
        <f>SUM(H16:J16)*100/F16</f>
        <v>5.5555555555555554</v>
      </c>
      <c r="L16" s="302"/>
      <c r="M16" s="302"/>
      <c r="N16" s="303">
        <v>4</v>
      </c>
      <c r="O16" s="301">
        <f>SUM(L16:N16)*100/F16</f>
        <v>22.222222222222221</v>
      </c>
      <c r="P16" s="302">
        <v>4</v>
      </c>
      <c r="Q16" s="302">
        <v>2</v>
      </c>
      <c r="R16" s="303">
        <v>4</v>
      </c>
      <c r="S16" s="301">
        <f>SUM(P16:R16)*100/F16</f>
        <v>55.555555555555557</v>
      </c>
      <c r="T16" s="302">
        <v>3</v>
      </c>
      <c r="U16" s="302"/>
      <c r="V16" s="28"/>
      <c r="W16" s="43">
        <f>SUM(T16:V16)*100/F15</f>
        <v>17.647058823529413</v>
      </c>
      <c r="X16" s="199">
        <f t="shared" si="8"/>
        <v>7.6111111111111107</v>
      </c>
      <c r="Y16" s="200">
        <f t="shared" ref="Y16:Y17" si="9">S16+W16</f>
        <v>73.202614379084963</v>
      </c>
    </row>
    <row r="17" spans="1:25" x14ac:dyDescent="0.25">
      <c r="A17" s="139"/>
      <c r="B17" s="169" t="s">
        <v>101</v>
      </c>
      <c r="C17" s="198" t="s">
        <v>114</v>
      </c>
      <c r="D17" s="197">
        <v>4</v>
      </c>
      <c r="E17" s="299">
        <v>18</v>
      </c>
      <c r="F17" s="51">
        <f t="shared" si="3"/>
        <v>18</v>
      </c>
      <c r="G17" s="203" t="s">
        <v>77</v>
      </c>
      <c r="H17" s="299"/>
      <c r="I17" s="299"/>
      <c r="J17" s="300"/>
      <c r="K17" s="301">
        <f>SUM(H17:J17)*100/F17</f>
        <v>0</v>
      </c>
      <c r="L17" s="302">
        <v>1</v>
      </c>
      <c r="M17" s="302">
        <v>1</v>
      </c>
      <c r="N17" s="303">
        <v>5</v>
      </c>
      <c r="O17" s="301">
        <f>SUM(L17:N17)*100/F17</f>
        <v>38.888888888888886</v>
      </c>
      <c r="P17" s="302">
        <v>3</v>
      </c>
      <c r="Q17" s="302">
        <v>3</v>
      </c>
      <c r="R17" s="303">
        <v>3</v>
      </c>
      <c r="S17" s="301">
        <f>SUM(P17:R17)*100/F17</f>
        <v>50</v>
      </c>
      <c r="T17" s="302">
        <v>2</v>
      </c>
      <c r="U17" s="302"/>
      <c r="V17" s="28"/>
      <c r="W17" s="43">
        <f>SUM(T17:V17)*100/F16</f>
        <v>11.111111111111111</v>
      </c>
      <c r="X17" s="199">
        <f t="shared" si="8"/>
        <v>7.2777777777777777</v>
      </c>
      <c r="Y17" s="200">
        <f t="shared" si="9"/>
        <v>61.111111111111114</v>
      </c>
    </row>
    <row r="18" spans="1:25" x14ac:dyDescent="0.25">
      <c r="A18" s="139"/>
      <c r="B18" s="204"/>
      <c r="C18" s="205"/>
      <c r="D18" s="206"/>
      <c r="E18" s="302"/>
      <c r="F18" s="207"/>
      <c r="G18" s="204"/>
      <c r="H18" s="302"/>
      <c r="I18" s="302"/>
      <c r="J18" s="303"/>
      <c r="K18" s="307"/>
      <c r="L18" s="302"/>
      <c r="M18" s="302"/>
      <c r="N18" s="303"/>
      <c r="O18" s="307"/>
      <c r="P18" s="302"/>
      <c r="Q18" s="302"/>
      <c r="R18" s="303"/>
      <c r="S18" s="307"/>
      <c r="T18" s="302"/>
      <c r="U18" s="302"/>
      <c r="V18" s="28"/>
      <c r="W18" s="60"/>
      <c r="X18" s="126">
        <f>X17-X16</f>
        <v>-0.33333333333333304</v>
      </c>
      <c r="Y18" s="126">
        <f>Y17-Y16</f>
        <v>-12.091503267973849</v>
      </c>
    </row>
    <row r="19" spans="1:25" x14ac:dyDescent="0.25">
      <c r="A19" s="56"/>
      <c r="B19" s="57" t="s">
        <v>76</v>
      </c>
      <c r="C19" s="37" t="s">
        <v>20</v>
      </c>
      <c r="D19" s="58">
        <v>2</v>
      </c>
      <c r="E19" s="299">
        <v>24</v>
      </c>
      <c r="F19" s="59">
        <f t="shared" si="3"/>
        <v>24</v>
      </c>
      <c r="G19" s="57" t="s">
        <v>77</v>
      </c>
      <c r="H19" s="299"/>
      <c r="I19" s="299"/>
      <c r="J19" s="300">
        <v>1</v>
      </c>
      <c r="K19" s="307">
        <f t="shared" si="4"/>
        <v>4.166666666666667</v>
      </c>
      <c r="L19" s="302">
        <v>1</v>
      </c>
      <c r="M19" s="302">
        <v>3</v>
      </c>
      <c r="N19" s="303">
        <v>4</v>
      </c>
      <c r="O19" s="307">
        <f t="shared" si="5"/>
        <v>33.333333333333336</v>
      </c>
      <c r="P19" s="302">
        <v>2</v>
      </c>
      <c r="Q19" s="302">
        <v>6</v>
      </c>
      <c r="R19" s="303">
        <v>3</v>
      </c>
      <c r="S19" s="307">
        <f>SUM(P19:R19)*100/E19</f>
        <v>45.833333333333336</v>
      </c>
      <c r="T19" s="302">
        <v>2</v>
      </c>
      <c r="U19" s="302">
        <v>2</v>
      </c>
      <c r="V19" s="28"/>
      <c r="W19" s="60">
        <f t="shared" si="7"/>
        <v>16.666666666666668</v>
      </c>
      <c r="X19" s="62">
        <f t="shared" si="8"/>
        <v>7.375</v>
      </c>
      <c r="Y19" s="63">
        <f>S19+W19</f>
        <v>62.5</v>
      </c>
    </row>
    <row r="20" spans="1:25" x14ac:dyDescent="0.25">
      <c r="A20" s="138"/>
      <c r="B20" s="57" t="s">
        <v>76</v>
      </c>
      <c r="C20" s="142" t="s">
        <v>102</v>
      </c>
      <c r="D20" s="160">
        <v>3</v>
      </c>
      <c r="E20" s="304">
        <v>21</v>
      </c>
      <c r="F20" s="59">
        <f t="shared" si="3"/>
        <v>21</v>
      </c>
      <c r="G20" s="168" t="s">
        <v>77</v>
      </c>
      <c r="H20" s="304"/>
      <c r="I20" s="304"/>
      <c r="J20" s="305">
        <v>1</v>
      </c>
      <c r="K20" s="306">
        <f t="shared" si="4"/>
        <v>4.7619047619047619</v>
      </c>
      <c r="L20" s="304">
        <v>1</v>
      </c>
      <c r="M20" s="304">
        <v>1</v>
      </c>
      <c r="N20" s="305">
        <v>4</v>
      </c>
      <c r="O20" s="306">
        <f t="shared" si="5"/>
        <v>28.571428571428573</v>
      </c>
      <c r="P20" s="304">
        <v>4</v>
      </c>
      <c r="Q20" s="304">
        <v>4</v>
      </c>
      <c r="R20" s="305">
        <v>4</v>
      </c>
      <c r="S20" s="306">
        <f>SUM(P20:R20)*100/E20</f>
        <v>57.142857142857146</v>
      </c>
      <c r="T20" s="304">
        <v>1</v>
      </c>
      <c r="U20" s="304">
        <v>1</v>
      </c>
      <c r="V20" s="149"/>
      <c r="W20" s="162">
        <f t="shared" si="7"/>
        <v>9.5238095238095237</v>
      </c>
      <c r="X20" s="157">
        <f t="shared" si="8"/>
        <v>7.2857142857142856</v>
      </c>
      <c r="Y20" s="158">
        <f>S20+W20</f>
        <v>66.666666666666671</v>
      </c>
    </row>
    <row r="21" spans="1:25" x14ac:dyDescent="0.25">
      <c r="A21" s="196"/>
      <c r="B21" s="57" t="s">
        <v>76</v>
      </c>
      <c r="C21" s="198" t="s">
        <v>108</v>
      </c>
      <c r="D21" s="197">
        <v>4</v>
      </c>
      <c r="E21" s="299">
        <v>21</v>
      </c>
      <c r="F21" s="51">
        <f t="shared" ref="F21:F22" si="10">H21+I21+J21+L21+M21+N21+P21+Q21+R21+T21+U21+V21</f>
        <v>21</v>
      </c>
      <c r="G21" s="203" t="s">
        <v>77</v>
      </c>
      <c r="H21" s="299"/>
      <c r="I21" s="299"/>
      <c r="J21" s="300">
        <v>2</v>
      </c>
      <c r="K21" s="301">
        <f>SUM(H21:J21)*100/F21</f>
        <v>9.5238095238095237</v>
      </c>
      <c r="L21" s="302"/>
      <c r="M21" s="302"/>
      <c r="N21" s="303">
        <v>5</v>
      </c>
      <c r="O21" s="301">
        <f>SUM(L21:N21)*100/F21</f>
        <v>23.80952380952381</v>
      </c>
      <c r="P21" s="302">
        <v>4</v>
      </c>
      <c r="Q21" s="302">
        <v>4</v>
      </c>
      <c r="R21" s="303">
        <v>2</v>
      </c>
      <c r="S21" s="301">
        <f>SUM(P21:R21)*100/F21</f>
        <v>47.61904761904762</v>
      </c>
      <c r="T21" s="302">
        <v>3</v>
      </c>
      <c r="U21" s="302">
        <v>1</v>
      </c>
      <c r="V21" s="28"/>
      <c r="W21" s="43">
        <f>SUM(T21:V21)*100/F20</f>
        <v>19.047619047619047</v>
      </c>
      <c r="X21" s="199">
        <f t="shared" ref="X21:X22" si="11">((1*H21)+(2*I21)+(3*J21)+(4*L21)+(5*M21)+(6*N21)+(7*P21)+(8*Q21)+(9*R21)+(10*T21)+(11*U21)+(12*V21))/F21</f>
        <v>7.3809523809523814</v>
      </c>
      <c r="Y21" s="200">
        <f t="shared" ref="Y21:Y22" si="12">S21+W21</f>
        <v>66.666666666666671</v>
      </c>
    </row>
    <row r="22" spans="1:25" x14ac:dyDescent="0.25">
      <c r="A22" s="286"/>
      <c r="B22" s="290" t="s">
        <v>69</v>
      </c>
      <c r="C22" s="198" t="s">
        <v>114</v>
      </c>
      <c r="D22" s="197">
        <v>5</v>
      </c>
      <c r="E22" s="299">
        <v>23</v>
      </c>
      <c r="F22" s="51">
        <f t="shared" si="10"/>
        <v>23</v>
      </c>
      <c r="G22" s="203" t="s">
        <v>77</v>
      </c>
      <c r="H22" s="299"/>
      <c r="I22" s="299"/>
      <c r="J22" s="300">
        <v>3</v>
      </c>
      <c r="K22" s="301">
        <f>SUM(H22:J22)*100/F22</f>
        <v>13.043478260869565</v>
      </c>
      <c r="L22" s="302"/>
      <c r="M22" s="302">
        <v>1</v>
      </c>
      <c r="N22" s="303">
        <v>5</v>
      </c>
      <c r="O22" s="301">
        <f>SUM(L22:N22)*100/F22</f>
        <v>26.086956521739129</v>
      </c>
      <c r="P22" s="302">
        <v>3</v>
      </c>
      <c r="Q22" s="302">
        <v>6</v>
      </c>
      <c r="R22" s="303">
        <v>2</v>
      </c>
      <c r="S22" s="301">
        <f>SUM(P22:R22)*100/F22</f>
        <v>47.826086956521742</v>
      </c>
      <c r="T22" s="302">
        <v>3</v>
      </c>
      <c r="U22" s="302"/>
      <c r="V22" s="28"/>
      <c r="W22" s="43">
        <f>SUM(T22:V22)*100/F21</f>
        <v>14.285714285714286</v>
      </c>
      <c r="X22" s="199">
        <f t="shared" si="11"/>
        <v>7</v>
      </c>
      <c r="Y22" s="200">
        <f t="shared" si="12"/>
        <v>62.111801242236027</v>
      </c>
    </row>
    <row r="23" spans="1:25" x14ac:dyDescent="0.25">
      <c r="A23" s="58"/>
      <c r="B23" s="64"/>
      <c r="C23" s="205"/>
      <c r="D23" s="206"/>
      <c r="E23" s="302"/>
      <c r="F23" s="207"/>
      <c r="G23" s="204"/>
      <c r="H23" s="302"/>
      <c r="I23" s="302"/>
      <c r="J23" s="303"/>
      <c r="K23" s="307"/>
      <c r="L23" s="302"/>
      <c r="M23" s="302"/>
      <c r="N23" s="303"/>
      <c r="O23" s="307"/>
      <c r="P23" s="302"/>
      <c r="Q23" s="302"/>
      <c r="R23" s="303"/>
      <c r="S23" s="307"/>
      <c r="T23" s="302"/>
      <c r="U23" s="302"/>
      <c r="V23" s="28"/>
      <c r="W23" s="60"/>
      <c r="X23" s="126">
        <f>X22-X21</f>
        <v>-0.38095238095238138</v>
      </c>
      <c r="Y23" s="126">
        <f>Y22-Y21</f>
        <v>-4.5548654244306448</v>
      </c>
    </row>
    <row r="24" spans="1:25" x14ac:dyDescent="0.25">
      <c r="A24" s="58"/>
      <c r="B24" s="64" t="s">
        <v>58</v>
      </c>
      <c r="C24" s="37" t="s">
        <v>20</v>
      </c>
      <c r="D24" s="58">
        <v>3</v>
      </c>
      <c r="E24" s="300">
        <v>10</v>
      </c>
      <c r="F24" s="59">
        <f>H24+I24+J24+L24+M24+N24+P24+Q24+R24+T24+U24+V24</f>
        <v>10</v>
      </c>
      <c r="G24" s="64" t="s">
        <v>35</v>
      </c>
      <c r="H24" s="308"/>
      <c r="I24" s="308"/>
      <c r="J24" s="308"/>
      <c r="K24" s="307">
        <f t="shared" si="4"/>
        <v>0</v>
      </c>
      <c r="L24" s="308">
        <v>1</v>
      </c>
      <c r="M24" s="308">
        <v>1</v>
      </c>
      <c r="N24" s="308">
        <v>1</v>
      </c>
      <c r="O24" s="307">
        <f t="shared" si="5"/>
        <v>30</v>
      </c>
      <c r="P24" s="308">
        <v>3</v>
      </c>
      <c r="Q24" s="308"/>
      <c r="R24" s="308">
        <v>2</v>
      </c>
      <c r="S24" s="307">
        <f t="shared" si="6"/>
        <v>50</v>
      </c>
      <c r="T24" s="308">
        <v>1</v>
      </c>
      <c r="U24" s="308">
        <v>1</v>
      </c>
      <c r="V24" s="66"/>
      <c r="W24" s="60">
        <f>SUM(T24:V24)*100/E24</f>
        <v>20</v>
      </c>
      <c r="X24" s="62">
        <f>((1*H24)+(2*I24)+(3*J24)+(4*L24)+(5*M24)+(6*N24)+(7*P24)+(8*Q24)+(9*R24)+(10*T24)+(11*U24)+(12*V24))/F24</f>
        <v>7.5</v>
      </c>
      <c r="Y24" s="63">
        <f>S24+W24</f>
        <v>70</v>
      </c>
    </row>
    <row r="25" spans="1:25" x14ac:dyDescent="0.25">
      <c r="A25" s="58"/>
      <c r="B25" s="64" t="s">
        <v>58</v>
      </c>
      <c r="C25" s="142" t="s">
        <v>102</v>
      </c>
      <c r="D25" s="160">
        <v>4</v>
      </c>
      <c r="E25" s="305">
        <v>10</v>
      </c>
      <c r="F25" s="59">
        <f>H25+I25+J25+L25+M25+N25+P25+Q25+R25+T25+U25+V25</f>
        <v>8</v>
      </c>
      <c r="G25" s="154" t="s">
        <v>35</v>
      </c>
      <c r="H25" s="309"/>
      <c r="I25" s="309"/>
      <c r="J25" s="309"/>
      <c r="K25" s="306">
        <f t="shared" si="4"/>
        <v>0</v>
      </c>
      <c r="L25" s="309">
        <v>1</v>
      </c>
      <c r="M25" s="309"/>
      <c r="N25" s="309">
        <v>1</v>
      </c>
      <c r="O25" s="306">
        <f t="shared" si="5"/>
        <v>20</v>
      </c>
      <c r="P25" s="309">
        <v>2</v>
      </c>
      <c r="Q25" s="309">
        <v>2</v>
      </c>
      <c r="R25" s="309">
        <v>2</v>
      </c>
      <c r="S25" s="306">
        <f t="shared" si="6"/>
        <v>60</v>
      </c>
      <c r="T25" s="309"/>
      <c r="U25" s="309"/>
      <c r="V25" s="161"/>
      <c r="W25" s="162">
        <f>SUM(T25:V25)*100/E25</f>
        <v>0</v>
      </c>
      <c r="X25" s="157">
        <f>((1*H25)+(2*I25)+(3*J25)+(4*L25)+(5*M25)+(6*N25)+(7*P25)+(8*Q25)+(9*R25)+(10*T25)+(11*U25)+(12*V25))/F25</f>
        <v>7.25</v>
      </c>
      <c r="Y25" s="158">
        <f>S25+W25</f>
        <v>60</v>
      </c>
    </row>
    <row r="26" spans="1:25" x14ac:dyDescent="0.25">
      <c r="A26" s="58"/>
      <c r="B26" s="282" t="s">
        <v>69</v>
      </c>
      <c r="C26" s="198" t="s">
        <v>108</v>
      </c>
      <c r="D26" s="197">
        <v>5</v>
      </c>
      <c r="E26" s="299">
        <v>10</v>
      </c>
      <c r="F26" s="51">
        <f t="shared" ref="F26:F27" si="13">H26+I26+J26+L26+M26+N26+P26+Q26+R26+T26+U26+V26</f>
        <v>10</v>
      </c>
      <c r="G26" s="203" t="s">
        <v>77</v>
      </c>
      <c r="H26" s="299"/>
      <c r="I26" s="299">
        <v>1</v>
      </c>
      <c r="J26" s="300"/>
      <c r="K26" s="301">
        <f>SUM(H26:J26)*100/F26</f>
        <v>10</v>
      </c>
      <c r="L26" s="302"/>
      <c r="M26" s="302">
        <v>2</v>
      </c>
      <c r="N26" s="303">
        <v>2</v>
      </c>
      <c r="O26" s="301">
        <f>SUM(L26:N26)*100/F26</f>
        <v>40</v>
      </c>
      <c r="P26" s="302">
        <v>1</v>
      </c>
      <c r="Q26" s="302">
        <v>2</v>
      </c>
      <c r="R26" s="303">
        <v>2</v>
      </c>
      <c r="S26" s="301">
        <f>SUM(P26:R26)*100/F26</f>
        <v>50</v>
      </c>
      <c r="T26" s="302"/>
      <c r="U26" s="302"/>
      <c r="V26" s="28"/>
      <c r="W26" s="43">
        <f>SUM(T26:V26)*100/F25</f>
        <v>0</v>
      </c>
      <c r="X26" s="199">
        <f t="shared" ref="X26:X27" si="14">((1*H26)+(2*I26)+(3*J26)+(4*L26)+(5*M26)+(6*N26)+(7*P26)+(8*Q26)+(9*R26)+(10*T26)+(11*U26)+(12*V26))/F26</f>
        <v>6.5</v>
      </c>
      <c r="Y26" s="200">
        <f t="shared" ref="Y26:Y27" si="15">S26+W26</f>
        <v>50</v>
      </c>
    </row>
    <row r="27" spans="1:25" x14ac:dyDescent="0.25">
      <c r="A27" s="58"/>
      <c r="B27" s="282" t="s">
        <v>69</v>
      </c>
      <c r="C27" s="198" t="s">
        <v>114</v>
      </c>
      <c r="D27" s="197">
        <v>6</v>
      </c>
      <c r="E27" s="299">
        <v>10</v>
      </c>
      <c r="F27" s="51">
        <f t="shared" si="13"/>
        <v>10</v>
      </c>
      <c r="G27" s="203" t="s">
        <v>77</v>
      </c>
      <c r="H27" s="299"/>
      <c r="I27" s="299"/>
      <c r="J27" s="300">
        <v>1</v>
      </c>
      <c r="K27" s="301">
        <f>SUM(H27:J27)*100/F27</f>
        <v>10</v>
      </c>
      <c r="L27" s="302">
        <v>2</v>
      </c>
      <c r="M27" s="302"/>
      <c r="N27" s="303">
        <v>2</v>
      </c>
      <c r="O27" s="301">
        <f>SUM(L27:N27)*100/F27</f>
        <v>40</v>
      </c>
      <c r="P27" s="302">
        <v>1</v>
      </c>
      <c r="Q27" s="302">
        <v>2</v>
      </c>
      <c r="R27" s="303">
        <v>2</v>
      </c>
      <c r="S27" s="301">
        <f>SUM(P27:R27)*100/F27</f>
        <v>50</v>
      </c>
      <c r="T27" s="302"/>
      <c r="U27" s="302"/>
      <c r="V27" s="28"/>
      <c r="W27" s="43">
        <f>SUM(T27:V27)*100/F26</f>
        <v>0</v>
      </c>
      <c r="X27" s="199">
        <f t="shared" si="14"/>
        <v>6.4</v>
      </c>
      <c r="Y27" s="200">
        <f t="shared" si="15"/>
        <v>50</v>
      </c>
    </row>
    <row r="28" spans="1:25" x14ac:dyDescent="0.25">
      <c r="A28" s="58"/>
      <c r="B28" s="64"/>
      <c r="C28" s="205"/>
      <c r="D28" s="206"/>
      <c r="E28" s="302"/>
      <c r="F28" s="207"/>
      <c r="G28" s="204"/>
      <c r="H28" s="302"/>
      <c r="I28" s="302"/>
      <c r="J28" s="303"/>
      <c r="K28" s="307"/>
      <c r="L28" s="302"/>
      <c r="M28" s="302"/>
      <c r="N28" s="303"/>
      <c r="O28" s="307"/>
      <c r="P28" s="302"/>
      <c r="Q28" s="302"/>
      <c r="R28" s="303"/>
      <c r="S28" s="307"/>
      <c r="T28" s="302"/>
      <c r="U28" s="302"/>
      <c r="V28" s="28"/>
      <c r="W28" s="60"/>
      <c r="X28" s="126">
        <f>X27-X26</f>
        <v>-9.9999999999999645E-2</v>
      </c>
      <c r="Y28" s="126">
        <f>Y27-Y26</f>
        <v>0</v>
      </c>
    </row>
    <row r="29" spans="1:25" x14ac:dyDescent="0.25">
      <c r="A29" s="58"/>
      <c r="B29" s="78" t="s">
        <v>62</v>
      </c>
      <c r="C29" s="73" t="s">
        <v>91</v>
      </c>
      <c r="D29" s="75">
        <v>3</v>
      </c>
      <c r="E29" s="322">
        <v>18</v>
      </c>
      <c r="F29" s="59">
        <f t="shared" si="3"/>
        <v>18</v>
      </c>
      <c r="G29" s="78" t="s">
        <v>35</v>
      </c>
      <c r="H29" s="310"/>
      <c r="I29" s="310"/>
      <c r="J29" s="310"/>
      <c r="K29" s="311">
        <f>SUM(H29:J29)*100/F29</f>
        <v>0</v>
      </c>
      <c r="L29" s="310">
        <v>1</v>
      </c>
      <c r="M29" s="310"/>
      <c r="N29" s="310">
        <v>5</v>
      </c>
      <c r="O29" s="311">
        <f>SUM(L29:N29)*100/F29</f>
        <v>33.333333333333336</v>
      </c>
      <c r="P29" s="310">
        <v>3</v>
      </c>
      <c r="Q29" s="310">
        <v>3</v>
      </c>
      <c r="R29" s="310">
        <v>3</v>
      </c>
      <c r="S29" s="311">
        <f>SUM(P29:R29)*100/F29</f>
        <v>50</v>
      </c>
      <c r="T29" s="310">
        <v>3</v>
      </c>
      <c r="U29" s="310"/>
      <c r="V29" s="110"/>
      <c r="W29" s="113">
        <f>SUM(T29:V29)*100/F29</f>
        <v>16.666666666666668</v>
      </c>
      <c r="X29" s="122">
        <f t="shared" si="8"/>
        <v>7.5555555555555554</v>
      </c>
      <c r="Y29" s="123">
        <f t="shared" ref="Y29:Y316" si="16">S29+W29</f>
        <v>66.666666666666671</v>
      </c>
    </row>
    <row r="30" spans="1:25" x14ac:dyDescent="0.25">
      <c r="A30" s="58"/>
      <c r="B30" s="64" t="s">
        <v>62</v>
      </c>
      <c r="C30" s="37" t="s">
        <v>20</v>
      </c>
      <c r="D30" s="58">
        <v>4</v>
      </c>
      <c r="E30" s="300">
        <v>18</v>
      </c>
      <c r="F30" s="59">
        <f t="shared" si="3"/>
        <v>18</v>
      </c>
      <c r="G30" s="64" t="s">
        <v>35</v>
      </c>
      <c r="H30" s="308"/>
      <c r="I30" s="308"/>
      <c r="J30" s="308"/>
      <c r="K30" s="307">
        <f t="shared" si="4"/>
        <v>0</v>
      </c>
      <c r="L30" s="308"/>
      <c r="M30" s="308">
        <v>1</v>
      </c>
      <c r="N30" s="308">
        <v>2</v>
      </c>
      <c r="O30" s="307">
        <f t="shared" si="5"/>
        <v>16.666666666666668</v>
      </c>
      <c r="P30" s="308">
        <v>5</v>
      </c>
      <c r="Q30" s="308">
        <v>5</v>
      </c>
      <c r="R30" s="308">
        <v>2</v>
      </c>
      <c r="S30" s="307">
        <f t="shared" si="6"/>
        <v>66.666666666666671</v>
      </c>
      <c r="T30" s="308">
        <v>3</v>
      </c>
      <c r="U30" s="308"/>
      <c r="V30" s="66"/>
      <c r="W30" s="60">
        <f t="shared" si="7"/>
        <v>16.666666666666668</v>
      </c>
      <c r="X30" s="62">
        <f t="shared" si="8"/>
        <v>7.7777777777777777</v>
      </c>
      <c r="Y30" s="63">
        <f t="shared" si="16"/>
        <v>83.333333333333343</v>
      </c>
    </row>
    <row r="31" spans="1:25" x14ac:dyDescent="0.25">
      <c r="A31" s="58"/>
      <c r="B31" s="165" t="s">
        <v>70</v>
      </c>
      <c r="C31" s="142" t="s">
        <v>102</v>
      </c>
      <c r="D31" s="160">
        <v>5</v>
      </c>
      <c r="E31" s="305">
        <v>16</v>
      </c>
      <c r="F31" s="59">
        <f t="shared" si="3"/>
        <v>16</v>
      </c>
      <c r="G31" s="154" t="s">
        <v>35</v>
      </c>
      <c r="H31" s="309"/>
      <c r="I31" s="309"/>
      <c r="J31" s="309"/>
      <c r="K31" s="306">
        <f t="shared" si="4"/>
        <v>0</v>
      </c>
      <c r="L31" s="309"/>
      <c r="M31" s="309">
        <v>1</v>
      </c>
      <c r="N31" s="309"/>
      <c r="O31" s="306">
        <f t="shared" si="5"/>
        <v>6.25</v>
      </c>
      <c r="P31" s="309">
        <v>6</v>
      </c>
      <c r="Q31" s="309">
        <v>2</v>
      </c>
      <c r="R31" s="309">
        <v>4</v>
      </c>
      <c r="S31" s="306">
        <f t="shared" si="6"/>
        <v>75</v>
      </c>
      <c r="T31" s="309">
        <v>3</v>
      </c>
      <c r="U31" s="309"/>
      <c r="V31" s="161"/>
      <c r="W31" s="162">
        <f t="shared" si="7"/>
        <v>18.75</v>
      </c>
      <c r="X31" s="157">
        <f t="shared" si="8"/>
        <v>8.0625</v>
      </c>
      <c r="Y31" s="158">
        <f t="shared" si="16"/>
        <v>93.75</v>
      </c>
    </row>
    <row r="32" spans="1:25" x14ac:dyDescent="0.25">
      <c r="A32" s="58"/>
      <c r="B32" s="165" t="s">
        <v>70</v>
      </c>
      <c r="C32" s="198" t="s">
        <v>108</v>
      </c>
      <c r="D32" s="197">
        <v>6</v>
      </c>
      <c r="E32" s="299">
        <v>17</v>
      </c>
      <c r="F32" s="51">
        <f t="shared" si="3"/>
        <v>17</v>
      </c>
      <c r="G32" s="203" t="s">
        <v>77</v>
      </c>
      <c r="H32" s="299"/>
      <c r="I32" s="299"/>
      <c r="J32" s="300"/>
      <c r="K32" s="301">
        <f>SUM(H32:J32)*100/F32</f>
        <v>0</v>
      </c>
      <c r="L32" s="302"/>
      <c r="M32" s="302">
        <v>4</v>
      </c>
      <c r="N32" s="303">
        <v>3</v>
      </c>
      <c r="O32" s="301">
        <f>SUM(L32:N32)*100/F32</f>
        <v>41.176470588235297</v>
      </c>
      <c r="P32" s="302">
        <v>6</v>
      </c>
      <c r="Q32" s="302"/>
      <c r="R32" s="303">
        <v>2</v>
      </c>
      <c r="S32" s="301">
        <f>SUM(P32:R32)*100/F32</f>
        <v>47.058823529411768</v>
      </c>
      <c r="T32" s="302">
        <v>2</v>
      </c>
      <c r="U32" s="302"/>
      <c r="V32" s="28"/>
      <c r="W32" s="43">
        <f>SUM(T32:V32)*100/F31</f>
        <v>12.5</v>
      </c>
      <c r="X32" s="199">
        <f t="shared" si="8"/>
        <v>6.9411764705882355</v>
      </c>
      <c r="Y32" s="200">
        <f t="shared" si="16"/>
        <v>59.558823529411768</v>
      </c>
    </row>
    <row r="33" spans="1:26" x14ac:dyDescent="0.25">
      <c r="A33" s="58"/>
      <c r="B33" s="165" t="s">
        <v>70</v>
      </c>
      <c r="C33" s="198" t="s">
        <v>114</v>
      </c>
      <c r="D33" s="197">
        <v>7</v>
      </c>
      <c r="E33" s="299">
        <v>17</v>
      </c>
      <c r="F33" s="51">
        <f t="shared" si="3"/>
        <v>17</v>
      </c>
      <c r="G33" s="203" t="s">
        <v>77</v>
      </c>
      <c r="H33" s="299"/>
      <c r="I33" s="299"/>
      <c r="J33" s="300"/>
      <c r="K33" s="301">
        <f>SUM(H33:J33)*100/F33</f>
        <v>0</v>
      </c>
      <c r="L33" s="302">
        <v>1</v>
      </c>
      <c r="M33" s="302">
        <v>6</v>
      </c>
      <c r="N33" s="303">
        <v>2</v>
      </c>
      <c r="O33" s="301">
        <f>SUM(L33:N33)*100/F33</f>
        <v>52.941176470588232</v>
      </c>
      <c r="P33" s="302">
        <v>3</v>
      </c>
      <c r="Q33" s="302">
        <v>1</v>
      </c>
      <c r="R33" s="303">
        <v>3</v>
      </c>
      <c r="S33" s="301">
        <f>SUM(P33:R33)*100/F33</f>
        <v>41.176470588235297</v>
      </c>
      <c r="T33" s="302">
        <v>1</v>
      </c>
      <c r="U33" s="302"/>
      <c r="V33" s="28"/>
      <c r="W33" s="43">
        <f>SUM(T33:V33)*100/F32</f>
        <v>5.882352941176471</v>
      </c>
      <c r="X33" s="199">
        <f t="shared" si="8"/>
        <v>6.5882352941176467</v>
      </c>
      <c r="Y33" s="200">
        <f t="shared" si="16"/>
        <v>47.058823529411768</v>
      </c>
    </row>
    <row r="34" spans="1:26" x14ac:dyDescent="0.25">
      <c r="A34" s="58"/>
      <c r="B34" s="64"/>
      <c r="C34" s="205"/>
      <c r="D34" s="206"/>
      <c r="E34" s="302"/>
      <c r="F34" s="207"/>
      <c r="G34" s="204"/>
      <c r="H34" s="302"/>
      <c r="I34" s="302"/>
      <c r="J34" s="303"/>
      <c r="K34" s="307"/>
      <c r="L34" s="302"/>
      <c r="M34" s="302"/>
      <c r="N34" s="303"/>
      <c r="O34" s="307"/>
      <c r="P34" s="302"/>
      <c r="Q34" s="302"/>
      <c r="R34" s="303"/>
      <c r="S34" s="307"/>
      <c r="T34" s="302"/>
      <c r="U34" s="302"/>
      <c r="V34" s="28"/>
      <c r="W34" s="60"/>
      <c r="X34" s="126">
        <f>X33-X32</f>
        <v>-0.35294117647058876</v>
      </c>
      <c r="Y34" s="126">
        <f>Y33-Y32</f>
        <v>-12.5</v>
      </c>
    </row>
    <row r="35" spans="1:26" x14ac:dyDescent="0.25">
      <c r="A35" s="58"/>
      <c r="B35" s="78" t="s">
        <v>71</v>
      </c>
      <c r="C35" s="73" t="s">
        <v>91</v>
      </c>
      <c r="D35" s="75">
        <v>4</v>
      </c>
      <c r="E35" s="322">
        <v>14</v>
      </c>
      <c r="F35" s="59">
        <f t="shared" si="3"/>
        <v>14</v>
      </c>
      <c r="G35" s="78" t="s">
        <v>35</v>
      </c>
      <c r="H35" s="310"/>
      <c r="I35" s="310"/>
      <c r="J35" s="310"/>
      <c r="K35" s="311">
        <f t="shared" ref="K35" si="17">SUM(H35:J35)*100/F35</f>
        <v>0</v>
      </c>
      <c r="L35" s="310">
        <v>1</v>
      </c>
      <c r="M35" s="310">
        <v>1</v>
      </c>
      <c r="N35" s="310">
        <v>4</v>
      </c>
      <c r="O35" s="311">
        <f t="shared" ref="O35" si="18">SUM(L35:N35)*100/F35</f>
        <v>42.857142857142854</v>
      </c>
      <c r="P35" s="310">
        <v>1</v>
      </c>
      <c r="Q35" s="310">
        <v>2</v>
      </c>
      <c r="R35" s="310">
        <v>3</v>
      </c>
      <c r="S35" s="311">
        <f t="shared" ref="S35" si="19">SUM(P35:R35)*100/F35</f>
        <v>42.857142857142854</v>
      </c>
      <c r="T35" s="310">
        <v>2</v>
      </c>
      <c r="U35" s="310"/>
      <c r="V35" s="110"/>
      <c r="W35" s="113">
        <f t="shared" ref="W35" si="20">SUM(T35:V35)*100/F35</f>
        <v>14.285714285714286</v>
      </c>
      <c r="X35" s="122">
        <f t="shared" ref="X35" si="21">((1*H35)+(2*I35)+(3*J35)+(4*L35)+(5*M35)+(6*N35)+(7*P35)+(8*Q35)+(9*R35)+(10*T35)+(11*U35)+(12*V35))/F35</f>
        <v>7.3571428571428568</v>
      </c>
      <c r="Y35" s="123">
        <f t="shared" ref="Y35" si="22">S35+W35</f>
        <v>57.142857142857139</v>
      </c>
    </row>
    <row r="36" spans="1:26" x14ac:dyDescent="0.25">
      <c r="A36" s="58"/>
      <c r="B36" s="64" t="s">
        <v>69</v>
      </c>
      <c r="C36" s="37" t="s">
        <v>20</v>
      </c>
      <c r="D36" s="58">
        <v>5</v>
      </c>
      <c r="E36" s="300">
        <v>14</v>
      </c>
      <c r="F36" s="59">
        <f t="shared" si="3"/>
        <v>14</v>
      </c>
      <c r="G36" s="64" t="s">
        <v>35</v>
      </c>
      <c r="H36" s="308"/>
      <c r="I36" s="308"/>
      <c r="J36" s="308">
        <v>3</v>
      </c>
      <c r="K36" s="307">
        <f t="shared" si="4"/>
        <v>21.428571428571427</v>
      </c>
      <c r="L36" s="308">
        <v>4</v>
      </c>
      <c r="M36" s="308">
        <v>2</v>
      </c>
      <c r="N36" s="308"/>
      <c r="O36" s="307">
        <f>SUM(L36:N36)*100/E36</f>
        <v>42.857142857142854</v>
      </c>
      <c r="P36" s="308">
        <v>2</v>
      </c>
      <c r="Q36" s="308">
        <v>2</v>
      </c>
      <c r="R36" s="308">
        <v>1</v>
      </c>
      <c r="S36" s="307">
        <f t="shared" si="6"/>
        <v>35.714285714285715</v>
      </c>
      <c r="T36" s="308"/>
      <c r="U36" s="308"/>
      <c r="V36" s="66"/>
      <c r="W36" s="60">
        <f t="shared" si="7"/>
        <v>0</v>
      </c>
      <c r="X36" s="62">
        <f t="shared" si="8"/>
        <v>5.2857142857142856</v>
      </c>
      <c r="Y36" s="63">
        <f t="shared" si="16"/>
        <v>35.714285714285715</v>
      </c>
    </row>
    <row r="37" spans="1:26" x14ac:dyDescent="0.25">
      <c r="A37" s="58"/>
      <c r="B37" s="154" t="s">
        <v>69</v>
      </c>
      <c r="C37" s="142" t="s">
        <v>102</v>
      </c>
      <c r="D37" s="160">
        <v>6</v>
      </c>
      <c r="E37" s="305">
        <v>14</v>
      </c>
      <c r="F37" s="59">
        <f t="shared" si="3"/>
        <v>14</v>
      </c>
      <c r="G37" s="154" t="s">
        <v>35</v>
      </c>
      <c r="H37" s="309"/>
      <c r="I37" s="309">
        <v>1</v>
      </c>
      <c r="J37" s="309">
        <v>5</v>
      </c>
      <c r="K37" s="306">
        <f t="shared" si="4"/>
        <v>42.857142857142854</v>
      </c>
      <c r="L37" s="309">
        <v>2</v>
      </c>
      <c r="M37" s="309"/>
      <c r="N37" s="309"/>
      <c r="O37" s="306">
        <f>SUM(L37:N37)*100/E37</f>
        <v>14.285714285714286</v>
      </c>
      <c r="P37" s="309">
        <v>3</v>
      </c>
      <c r="Q37" s="309">
        <v>1</v>
      </c>
      <c r="R37" s="309">
        <v>2</v>
      </c>
      <c r="S37" s="306">
        <f t="shared" si="6"/>
        <v>42.857142857142854</v>
      </c>
      <c r="T37" s="309"/>
      <c r="U37" s="309"/>
      <c r="V37" s="161"/>
      <c r="W37" s="162">
        <f t="shared" si="7"/>
        <v>0</v>
      </c>
      <c r="X37" s="157">
        <f t="shared" si="8"/>
        <v>5.1428571428571432</v>
      </c>
      <c r="Y37" s="158">
        <f t="shared" si="16"/>
        <v>42.857142857142854</v>
      </c>
    </row>
    <row r="38" spans="1:26" x14ac:dyDescent="0.25">
      <c r="A38" s="58"/>
      <c r="B38" s="154" t="s">
        <v>69</v>
      </c>
      <c r="C38" s="198" t="s">
        <v>108</v>
      </c>
      <c r="D38" s="197">
        <v>7</v>
      </c>
      <c r="E38" s="299">
        <v>14</v>
      </c>
      <c r="F38" s="51">
        <f t="shared" ref="F38:F39" si="23">H38+I38+J38+L38+M38+N38+P38+Q38+R38+T38+U38+V38</f>
        <v>14</v>
      </c>
      <c r="G38" s="203" t="s">
        <v>77</v>
      </c>
      <c r="H38" s="299"/>
      <c r="I38" s="299">
        <v>1</v>
      </c>
      <c r="J38" s="300">
        <v>3</v>
      </c>
      <c r="K38" s="301">
        <f>SUM(H38:J38)*100/F38</f>
        <v>28.571428571428573</v>
      </c>
      <c r="L38" s="302">
        <v>1</v>
      </c>
      <c r="M38" s="302">
        <v>2</v>
      </c>
      <c r="N38" s="303">
        <v>1</v>
      </c>
      <c r="O38" s="301">
        <f>SUM(L38:N38)*100/F38</f>
        <v>28.571428571428573</v>
      </c>
      <c r="P38" s="302">
        <v>4</v>
      </c>
      <c r="Q38" s="302">
        <v>1</v>
      </c>
      <c r="R38" s="303">
        <v>1</v>
      </c>
      <c r="S38" s="301">
        <f>SUM(P38:R38)*100/F38</f>
        <v>42.857142857142854</v>
      </c>
      <c r="T38" s="302"/>
      <c r="U38" s="302"/>
      <c r="V38" s="28"/>
      <c r="W38" s="43">
        <f>SUM(T38:V38)*100/F37</f>
        <v>0</v>
      </c>
      <c r="X38" s="199">
        <f t="shared" ref="X38:X39" si="24">((1*H38)+(2*I38)+(3*J38)+(4*L38)+(5*M38)+(6*N38)+(7*P38)+(8*Q38)+(9*R38)+(10*T38)+(11*U38)+(12*V38))/F38</f>
        <v>5.4285714285714288</v>
      </c>
      <c r="Y38" s="200">
        <f t="shared" ref="Y38:Y39" si="25">S38+W38</f>
        <v>42.857142857142854</v>
      </c>
    </row>
    <row r="39" spans="1:26" x14ac:dyDescent="0.25">
      <c r="A39" s="58"/>
      <c r="B39" s="154" t="s">
        <v>69</v>
      </c>
      <c r="C39" s="198" t="s">
        <v>114</v>
      </c>
      <c r="D39" s="197">
        <v>8</v>
      </c>
      <c r="E39" s="299">
        <v>15</v>
      </c>
      <c r="F39" s="51">
        <f t="shared" si="23"/>
        <v>15</v>
      </c>
      <c r="G39" s="203" t="s">
        <v>77</v>
      </c>
      <c r="H39" s="299"/>
      <c r="I39" s="299">
        <v>1</v>
      </c>
      <c r="J39" s="300">
        <v>2</v>
      </c>
      <c r="K39" s="301">
        <f>SUM(H39:J39)*100/F39</f>
        <v>20</v>
      </c>
      <c r="L39" s="302">
        <v>3</v>
      </c>
      <c r="M39" s="302">
        <v>3</v>
      </c>
      <c r="N39" s="303"/>
      <c r="O39" s="301">
        <f>SUM(L39:N39)*100/F39</f>
        <v>40</v>
      </c>
      <c r="P39" s="302">
        <v>2</v>
      </c>
      <c r="Q39" s="302">
        <v>1</v>
      </c>
      <c r="R39" s="303">
        <v>3</v>
      </c>
      <c r="S39" s="301">
        <f>SUM(P39:R39)*100/F39</f>
        <v>40</v>
      </c>
      <c r="T39" s="302"/>
      <c r="U39" s="302"/>
      <c r="V39" s="28"/>
      <c r="W39" s="43">
        <f>SUM(T39:V39)*100/F38</f>
        <v>0</v>
      </c>
      <c r="X39" s="199">
        <f t="shared" si="24"/>
        <v>5.6</v>
      </c>
      <c r="Y39" s="200">
        <f t="shared" si="25"/>
        <v>40</v>
      </c>
    </row>
    <row r="40" spans="1:26" x14ac:dyDescent="0.25">
      <c r="A40" s="58"/>
      <c r="B40" s="64"/>
      <c r="C40" s="205"/>
      <c r="D40" s="206"/>
      <c r="E40" s="302"/>
      <c r="F40" s="207"/>
      <c r="G40" s="204"/>
      <c r="H40" s="302"/>
      <c r="I40" s="302"/>
      <c r="J40" s="303"/>
      <c r="K40" s="307"/>
      <c r="L40" s="302"/>
      <c r="M40" s="302"/>
      <c r="N40" s="303"/>
      <c r="O40" s="307"/>
      <c r="P40" s="302"/>
      <c r="Q40" s="302"/>
      <c r="R40" s="303"/>
      <c r="S40" s="307"/>
      <c r="T40" s="302"/>
      <c r="U40" s="302"/>
      <c r="V40" s="28"/>
      <c r="W40" s="60"/>
      <c r="X40" s="126">
        <f>X38-X37</f>
        <v>0.28571428571428559</v>
      </c>
      <c r="Y40" s="126">
        <f>Y38-Y37</f>
        <v>0</v>
      </c>
    </row>
    <row r="41" spans="1:26" x14ac:dyDescent="0.25">
      <c r="A41" s="58"/>
      <c r="B41" s="78" t="s">
        <v>69</v>
      </c>
      <c r="C41" s="73" t="s">
        <v>91</v>
      </c>
      <c r="D41" s="75">
        <v>5</v>
      </c>
      <c r="E41" s="322">
        <v>15</v>
      </c>
      <c r="F41" s="59">
        <f t="shared" si="3"/>
        <v>15</v>
      </c>
      <c r="G41" s="78" t="s">
        <v>35</v>
      </c>
      <c r="H41" s="310"/>
      <c r="I41" s="310"/>
      <c r="J41" s="310">
        <v>1</v>
      </c>
      <c r="K41" s="311">
        <f t="shared" ref="K41" si="26">SUM(H41:J41)*100/F41</f>
        <v>6.666666666666667</v>
      </c>
      <c r="L41" s="310">
        <v>3</v>
      </c>
      <c r="M41" s="310">
        <v>4</v>
      </c>
      <c r="N41" s="310">
        <v>1</v>
      </c>
      <c r="O41" s="311">
        <f t="shared" ref="O41" si="27">SUM(L41:N41)*100/F41</f>
        <v>53.333333333333336</v>
      </c>
      <c r="P41" s="310">
        <v>2</v>
      </c>
      <c r="Q41" s="310"/>
      <c r="R41" s="310">
        <v>3</v>
      </c>
      <c r="S41" s="311">
        <f t="shared" ref="S41" si="28">SUM(P41:R41)*100/F41</f>
        <v>33.333333333333336</v>
      </c>
      <c r="T41" s="310">
        <v>1</v>
      </c>
      <c r="U41" s="310"/>
      <c r="V41" s="110"/>
      <c r="W41" s="113">
        <f t="shared" ref="W41" si="29">SUM(T41:V41)*100/F41</f>
        <v>6.666666666666667</v>
      </c>
      <c r="X41" s="122">
        <f t="shared" ref="X41" si="30">((1*H41)+(2*I41)+(3*J41)+(4*L41)+(5*M41)+(6*N41)+(7*P41)+(8*Q41)+(9*R41)+(10*T41)+(11*U41)+(12*V41))/F41</f>
        <v>6.1333333333333337</v>
      </c>
      <c r="Y41" s="123">
        <f t="shared" ref="Y41" si="31">S41+W41</f>
        <v>40</v>
      </c>
    </row>
    <row r="42" spans="1:26" x14ac:dyDescent="0.25">
      <c r="A42" s="58"/>
      <c r="B42" s="119" t="s">
        <v>69</v>
      </c>
      <c r="C42" s="37" t="s">
        <v>20</v>
      </c>
      <c r="D42" s="58">
        <v>6</v>
      </c>
      <c r="E42" s="300">
        <v>15</v>
      </c>
      <c r="F42" s="59">
        <f t="shared" si="3"/>
        <v>15</v>
      </c>
      <c r="G42" s="64" t="s">
        <v>35</v>
      </c>
      <c r="H42" s="308"/>
      <c r="I42" s="308"/>
      <c r="J42" s="308">
        <v>1</v>
      </c>
      <c r="K42" s="307">
        <f t="shared" si="4"/>
        <v>6.666666666666667</v>
      </c>
      <c r="L42" s="308">
        <v>2</v>
      </c>
      <c r="M42" s="308">
        <v>2</v>
      </c>
      <c r="N42" s="308">
        <v>3</v>
      </c>
      <c r="O42" s="307">
        <f t="shared" si="5"/>
        <v>46.666666666666664</v>
      </c>
      <c r="P42" s="308">
        <v>1</v>
      </c>
      <c r="Q42" s="308">
        <v>1</v>
      </c>
      <c r="R42" s="308">
        <v>4</v>
      </c>
      <c r="S42" s="307">
        <f t="shared" si="6"/>
        <v>40</v>
      </c>
      <c r="T42" s="308">
        <v>1</v>
      </c>
      <c r="U42" s="308"/>
      <c r="V42" s="66"/>
      <c r="W42" s="60">
        <f t="shared" si="7"/>
        <v>6.666666666666667</v>
      </c>
      <c r="X42" s="62">
        <f t="shared" si="8"/>
        <v>6.666666666666667</v>
      </c>
      <c r="Y42" s="63">
        <f t="shared" si="16"/>
        <v>46.666666666666664</v>
      </c>
      <c r="Z42" s="10"/>
    </row>
    <row r="43" spans="1:26" x14ac:dyDescent="0.25">
      <c r="A43" s="58"/>
      <c r="B43" s="173" t="s">
        <v>69</v>
      </c>
      <c r="C43" s="142" t="s">
        <v>102</v>
      </c>
      <c r="D43" s="160">
        <v>7</v>
      </c>
      <c r="E43" s="305">
        <v>14</v>
      </c>
      <c r="F43" s="59">
        <f t="shared" si="3"/>
        <v>16</v>
      </c>
      <c r="G43" s="154" t="s">
        <v>35</v>
      </c>
      <c r="H43" s="309"/>
      <c r="I43" s="309"/>
      <c r="J43" s="309">
        <v>3</v>
      </c>
      <c r="K43" s="306">
        <f t="shared" si="4"/>
        <v>21.428571428571427</v>
      </c>
      <c r="L43" s="309">
        <v>3</v>
      </c>
      <c r="M43" s="309">
        <v>2</v>
      </c>
      <c r="N43" s="309">
        <v>2</v>
      </c>
      <c r="O43" s="306">
        <f t="shared" si="5"/>
        <v>50</v>
      </c>
      <c r="P43" s="309">
        <v>2</v>
      </c>
      <c r="Q43" s="309">
        <v>2</v>
      </c>
      <c r="R43" s="309"/>
      <c r="S43" s="306">
        <f t="shared" si="6"/>
        <v>28.571428571428573</v>
      </c>
      <c r="T43" s="309">
        <v>2</v>
      </c>
      <c r="U43" s="309"/>
      <c r="V43" s="161"/>
      <c r="W43" s="162">
        <f t="shared" si="7"/>
        <v>14.285714285714286</v>
      </c>
      <c r="X43" s="157">
        <f t="shared" si="8"/>
        <v>5.8125</v>
      </c>
      <c r="Y43" s="158">
        <f t="shared" si="16"/>
        <v>42.857142857142861</v>
      </c>
      <c r="Z43" s="10"/>
    </row>
    <row r="44" spans="1:26" x14ac:dyDescent="0.25">
      <c r="A44" s="58"/>
      <c r="B44" s="173" t="s">
        <v>69</v>
      </c>
      <c r="C44" s="198" t="s">
        <v>108</v>
      </c>
      <c r="D44" s="197">
        <v>8</v>
      </c>
      <c r="E44" s="299">
        <v>14</v>
      </c>
      <c r="F44" s="51">
        <f t="shared" si="3"/>
        <v>14</v>
      </c>
      <c r="G44" s="203" t="s">
        <v>77</v>
      </c>
      <c r="H44" s="299"/>
      <c r="I44" s="299"/>
      <c r="J44" s="300">
        <v>3</v>
      </c>
      <c r="K44" s="301">
        <f>SUM(H44:J44)*100/F44</f>
        <v>21.428571428571427</v>
      </c>
      <c r="L44" s="302">
        <v>1</v>
      </c>
      <c r="M44" s="302">
        <v>2</v>
      </c>
      <c r="N44" s="303">
        <v>1</v>
      </c>
      <c r="O44" s="301">
        <f>SUM(L44:N44)*100/F44</f>
        <v>28.571428571428573</v>
      </c>
      <c r="P44" s="302">
        <v>1</v>
      </c>
      <c r="Q44" s="302">
        <v>2</v>
      </c>
      <c r="R44" s="303">
        <v>4</v>
      </c>
      <c r="S44" s="301">
        <f>SUM(P44:R44)*100/F44</f>
        <v>50</v>
      </c>
      <c r="T44" s="302"/>
      <c r="U44" s="302"/>
      <c r="V44" s="28"/>
      <c r="W44" s="43">
        <f>SUM(T44:V44)*100/F43</f>
        <v>0</v>
      </c>
      <c r="X44" s="199">
        <f t="shared" si="8"/>
        <v>6.2857142857142856</v>
      </c>
      <c r="Y44" s="200">
        <f t="shared" si="16"/>
        <v>50</v>
      </c>
      <c r="Z44" s="10"/>
    </row>
    <row r="45" spans="1:26" x14ac:dyDescent="0.25">
      <c r="A45" s="58"/>
      <c r="B45" s="173" t="s">
        <v>69</v>
      </c>
      <c r="C45" s="198" t="s">
        <v>114</v>
      </c>
      <c r="D45" s="197">
        <v>9</v>
      </c>
      <c r="E45" s="299">
        <v>14</v>
      </c>
      <c r="F45" s="51">
        <f t="shared" si="3"/>
        <v>14</v>
      </c>
      <c r="G45" s="203" t="s">
        <v>77</v>
      </c>
      <c r="H45" s="299"/>
      <c r="I45" s="299"/>
      <c r="J45" s="300">
        <v>3</v>
      </c>
      <c r="K45" s="301">
        <f>SUM(H45:J45)*100/F45</f>
        <v>21.428571428571427</v>
      </c>
      <c r="L45" s="302">
        <v>1</v>
      </c>
      <c r="M45" s="302"/>
      <c r="N45" s="303">
        <v>3</v>
      </c>
      <c r="O45" s="301">
        <f>SUM(L45:N45)*100/F45</f>
        <v>28.571428571428573</v>
      </c>
      <c r="P45" s="302">
        <v>1</v>
      </c>
      <c r="Q45" s="302">
        <v>3</v>
      </c>
      <c r="R45" s="303">
        <v>1</v>
      </c>
      <c r="S45" s="301">
        <f>SUM(P45:R45)*100/F45</f>
        <v>35.714285714285715</v>
      </c>
      <c r="T45" s="302">
        <v>2</v>
      </c>
      <c r="U45" s="302"/>
      <c r="V45" s="28"/>
      <c r="W45" s="43">
        <f>SUM(T45:V45)*100/F44</f>
        <v>14.285714285714286</v>
      </c>
      <c r="X45" s="199">
        <f t="shared" si="8"/>
        <v>6.5</v>
      </c>
      <c r="Y45" s="200">
        <f t="shared" si="16"/>
        <v>50</v>
      </c>
      <c r="Z45" s="10"/>
    </row>
    <row r="46" spans="1:26" x14ac:dyDescent="0.25">
      <c r="A46" s="58"/>
      <c r="B46" s="119"/>
      <c r="C46" s="205"/>
      <c r="D46" s="206"/>
      <c r="E46" s="302"/>
      <c r="F46" s="207"/>
      <c r="G46" s="204"/>
      <c r="H46" s="302"/>
      <c r="I46" s="302"/>
      <c r="J46" s="303"/>
      <c r="K46" s="307"/>
      <c r="L46" s="302"/>
      <c r="M46" s="302"/>
      <c r="N46" s="303"/>
      <c r="O46" s="307"/>
      <c r="P46" s="302"/>
      <c r="Q46" s="302"/>
      <c r="R46" s="303"/>
      <c r="S46" s="307"/>
      <c r="T46" s="302"/>
      <c r="U46" s="302"/>
      <c r="V46" s="28"/>
      <c r="W46" s="60"/>
      <c r="X46" s="126">
        <f>X45-X44</f>
        <v>0.21428571428571441</v>
      </c>
      <c r="Y46" s="126">
        <f>Y45-Y44</f>
        <v>0</v>
      </c>
      <c r="Z46" s="10"/>
    </row>
    <row r="47" spans="1:26" x14ac:dyDescent="0.25">
      <c r="A47" s="58"/>
      <c r="B47" s="78" t="s">
        <v>69</v>
      </c>
      <c r="C47" s="73" t="s">
        <v>91</v>
      </c>
      <c r="D47" s="94">
        <v>6</v>
      </c>
      <c r="E47" s="322">
        <v>11</v>
      </c>
      <c r="F47" s="59">
        <f t="shared" si="3"/>
        <v>11</v>
      </c>
      <c r="G47" s="78" t="s">
        <v>35</v>
      </c>
      <c r="H47" s="310"/>
      <c r="I47" s="310">
        <v>1</v>
      </c>
      <c r="J47" s="310">
        <v>1</v>
      </c>
      <c r="K47" s="311">
        <f t="shared" ref="K47" si="32">SUM(H47:J47)*100/F47</f>
        <v>18.181818181818183</v>
      </c>
      <c r="L47" s="310"/>
      <c r="M47" s="310">
        <v>2</v>
      </c>
      <c r="N47" s="310">
        <v>2</v>
      </c>
      <c r="O47" s="311">
        <f t="shared" ref="O47" si="33">SUM(L47:N47)*100/F47</f>
        <v>36.363636363636367</v>
      </c>
      <c r="P47" s="310"/>
      <c r="Q47" s="310">
        <v>3</v>
      </c>
      <c r="R47" s="310">
        <v>2</v>
      </c>
      <c r="S47" s="311">
        <f t="shared" ref="S47" si="34">SUM(P47:R47)*100/F47</f>
        <v>45.454545454545453</v>
      </c>
      <c r="T47" s="310"/>
      <c r="U47" s="310"/>
      <c r="V47" s="112"/>
      <c r="W47" s="124">
        <f t="shared" ref="W47" si="35">SUM(T47:V47)*100/F47</f>
        <v>0</v>
      </c>
      <c r="X47" s="122">
        <f t="shared" ref="X47" si="36">((1*H47)+(2*I47)+(3*J47)+(4*L47)+(5*M47)+(6*N47)+(7*P47)+(8*Q47)+(9*R47)+(10*T47)+(11*U47)+(12*V47))/F47</f>
        <v>6.2727272727272725</v>
      </c>
      <c r="Y47" s="123">
        <f t="shared" ref="Y47" si="37">S47+W47</f>
        <v>45.454545454545453</v>
      </c>
      <c r="Z47" s="10"/>
    </row>
    <row r="48" spans="1:26" x14ac:dyDescent="0.25">
      <c r="A48" s="58"/>
      <c r="B48" s="67" t="s">
        <v>70</v>
      </c>
      <c r="C48" s="37" t="s">
        <v>20</v>
      </c>
      <c r="D48" s="58">
        <v>7</v>
      </c>
      <c r="E48" s="300">
        <v>11</v>
      </c>
      <c r="F48" s="59">
        <f t="shared" si="3"/>
        <v>11</v>
      </c>
      <c r="G48" s="64" t="s">
        <v>35</v>
      </c>
      <c r="H48" s="308"/>
      <c r="I48" s="308">
        <v>1</v>
      </c>
      <c r="J48" s="308"/>
      <c r="K48" s="307">
        <f t="shared" si="4"/>
        <v>9.0909090909090917</v>
      </c>
      <c r="L48" s="308">
        <v>1</v>
      </c>
      <c r="M48" s="308">
        <v>2</v>
      </c>
      <c r="N48" s="308">
        <v>1</v>
      </c>
      <c r="O48" s="307">
        <f t="shared" si="5"/>
        <v>36.363636363636367</v>
      </c>
      <c r="P48" s="308">
        <v>2</v>
      </c>
      <c r="Q48" s="308">
        <v>4</v>
      </c>
      <c r="R48" s="308"/>
      <c r="S48" s="307">
        <f t="shared" si="6"/>
        <v>54.545454545454547</v>
      </c>
      <c r="T48" s="308"/>
      <c r="U48" s="308"/>
      <c r="V48" s="66"/>
      <c r="W48" s="60">
        <f t="shared" si="7"/>
        <v>0</v>
      </c>
      <c r="X48" s="62">
        <f t="shared" si="8"/>
        <v>6.1818181818181817</v>
      </c>
      <c r="Y48" s="63">
        <f t="shared" si="16"/>
        <v>54.545454545454547</v>
      </c>
      <c r="Z48" s="12"/>
    </row>
    <row r="49" spans="1:26" x14ac:dyDescent="0.25">
      <c r="A49" s="58"/>
      <c r="B49" s="167" t="s">
        <v>70</v>
      </c>
      <c r="C49" s="142" t="s">
        <v>102</v>
      </c>
      <c r="D49" s="160">
        <v>8</v>
      </c>
      <c r="E49" s="305">
        <v>10</v>
      </c>
      <c r="F49" s="59">
        <f t="shared" si="3"/>
        <v>10</v>
      </c>
      <c r="G49" s="154" t="s">
        <v>35</v>
      </c>
      <c r="H49" s="309"/>
      <c r="I49" s="309">
        <v>1</v>
      </c>
      <c r="J49" s="309">
        <v>2</v>
      </c>
      <c r="K49" s="306">
        <f t="shared" si="4"/>
        <v>30</v>
      </c>
      <c r="L49" s="309"/>
      <c r="M49" s="309">
        <v>2</v>
      </c>
      <c r="N49" s="309">
        <v>1</v>
      </c>
      <c r="O49" s="306">
        <f t="shared" si="5"/>
        <v>30</v>
      </c>
      <c r="P49" s="309"/>
      <c r="Q49" s="309">
        <v>3</v>
      </c>
      <c r="R49" s="309">
        <v>1</v>
      </c>
      <c r="S49" s="306">
        <f t="shared" si="6"/>
        <v>40</v>
      </c>
      <c r="T49" s="309"/>
      <c r="U49" s="309"/>
      <c r="V49" s="161"/>
      <c r="W49" s="162">
        <f t="shared" si="7"/>
        <v>0</v>
      </c>
      <c r="X49" s="157">
        <f t="shared" si="8"/>
        <v>5.7</v>
      </c>
      <c r="Y49" s="158">
        <f t="shared" si="16"/>
        <v>40</v>
      </c>
      <c r="Z49" s="12"/>
    </row>
    <row r="50" spans="1:26" x14ac:dyDescent="0.25">
      <c r="A50" s="58"/>
      <c r="B50" s="167" t="s">
        <v>70</v>
      </c>
      <c r="C50" s="198" t="s">
        <v>108</v>
      </c>
      <c r="D50" s="197">
        <v>9</v>
      </c>
      <c r="E50" s="299">
        <v>10</v>
      </c>
      <c r="F50" s="51">
        <f t="shared" ref="F50:F51" si="38">H50+I50+J50+L50+M50+N50+P50+Q50+R50+T50+U50+V50</f>
        <v>10</v>
      </c>
      <c r="G50" s="203" t="s">
        <v>77</v>
      </c>
      <c r="H50" s="299"/>
      <c r="I50" s="299">
        <v>1</v>
      </c>
      <c r="J50" s="300">
        <v>1</v>
      </c>
      <c r="K50" s="301">
        <f>SUM(H50:J50)*100/F50</f>
        <v>20</v>
      </c>
      <c r="L50" s="302">
        <v>1</v>
      </c>
      <c r="M50" s="302">
        <v>2</v>
      </c>
      <c r="N50" s="303">
        <v>1</v>
      </c>
      <c r="O50" s="301">
        <f>SUM(L50:N50)*100/F50</f>
        <v>40</v>
      </c>
      <c r="P50" s="302">
        <v>3</v>
      </c>
      <c r="Q50" s="302">
        <v>1</v>
      </c>
      <c r="R50" s="303"/>
      <c r="S50" s="301">
        <f>SUM(P50:R50)*100/F50</f>
        <v>40</v>
      </c>
      <c r="T50" s="302"/>
      <c r="U50" s="302"/>
      <c r="V50" s="28"/>
      <c r="W50" s="43">
        <f>SUM(T50:V50)*100/F49</f>
        <v>0</v>
      </c>
      <c r="X50" s="199">
        <f t="shared" ref="X50:X51" si="39">((1*H50)+(2*I50)+(3*J50)+(4*L50)+(5*M50)+(6*N50)+(7*P50)+(8*Q50)+(9*R50)+(10*T50)+(11*U50)+(12*V50))/F50</f>
        <v>5.4</v>
      </c>
      <c r="Y50" s="200">
        <f t="shared" ref="Y50:Y51" si="40">S50+W50</f>
        <v>40</v>
      </c>
      <c r="Z50" s="12"/>
    </row>
    <row r="51" spans="1:26" x14ac:dyDescent="0.25">
      <c r="A51" s="58"/>
      <c r="B51" s="167" t="s">
        <v>70</v>
      </c>
      <c r="C51" s="198" t="s">
        <v>114</v>
      </c>
      <c r="D51" s="197">
        <v>10</v>
      </c>
      <c r="E51" s="299">
        <v>9</v>
      </c>
      <c r="F51" s="51">
        <f t="shared" si="38"/>
        <v>9</v>
      </c>
      <c r="G51" s="203" t="s">
        <v>77</v>
      </c>
      <c r="H51" s="299"/>
      <c r="I51" s="299"/>
      <c r="J51" s="300">
        <v>4</v>
      </c>
      <c r="K51" s="301">
        <f>SUM(H51:J51)*100/F51</f>
        <v>44.444444444444443</v>
      </c>
      <c r="L51" s="302">
        <v>1</v>
      </c>
      <c r="M51" s="302"/>
      <c r="N51" s="303">
        <v>1</v>
      </c>
      <c r="O51" s="301">
        <f>SUM(L51:N51)*100/F51</f>
        <v>22.222222222222221</v>
      </c>
      <c r="P51" s="302">
        <v>3</v>
      </c>
      <c r="Q51" s="302"/>
      <c r="R51" s="303"/>
      <c r="S51" s="301">
        <f>SUM(P51:R51)*100/F51</f>
        <v>33.333333333333336</v>
      </c>
      <c r="T51" s="302"/>
      <c r="U51" s="302"/>
      <c r="V51" s="28"/>
      <c r="W51" s="43">
        <f>SUM(T51:V51)*100/F50</f>
        <v>0</v>
      </c>
      <c r="X51" s="199">
        <f t="shared" si="39"/>
        <v>4.7777777777777777</v>
      </c>
      <c r="Y51" s="200">
        <f t="shared" si="40"/>
        <v>33.333333333333336</v>
      </c>
      <c r="Z51" s="12"/>
    </row>
    <row r="52" spans="1:26" x14ac:dyDescent="0.25">
      <c r="A52" s="58"/>
      <c r="B52" s="67"/>
      <c r="C52" s="205"/>
      <c r="D52" s="206"/>
      <c r="E52" s="302"/>
      <c r="F52" s="207"/>
      <c r="G52" s="204"/>
      <c r="H52" s="302"/>
      <c r="I52" s="302"/>
      <c r="J52" s="303"/>
      <c r="K52" s="307"/>
      <c r="L52" s="302"/>
      <c r="M52" s="302"/>
      <c r="N52" s="303"/>
      <c r="O52" s="307"/>
      <c r="P52" s="302"/>
      <c r="Q52" s="302"/>
      <c r="R52" s="303"/>
      <c r="S52" s="307"/>
      <c r="T52" s="302"/>
      <c r="U52" s="302"/>
      <c r="V52" s="28"/>
      <c r="W52" s="60"/>
      <c r="X52" s="126">
        <f>X51-X50</f>
        <v>-0.62222222222222268</v>
      </c>
      <c r="Y52" s="126">
        <f>Y51-Y50</f>
        <v>-6.6666666666666643</v>
      </c>
      <c r="Z52" s="12"/>
    </row>
    <row r="53" spans="1:26" x14ac:dyDescent="0.25">
      <c r="A53" s="58"/>
      <c r="B53" s="78" t="s">
        <v>69</v>
      </c>
      <c r="C53" s="73" t="s">
        <v>91</v>
      </c>
      <c r="D53" s="95">
        <v>7</v>
      </c>
      <c r="E53" s="322">
        <v>11</v>
      </c>
      <c r="F53" s="59">
        <f>H53+I53+J53+L53+M53+N53+P53+Q53+R53+T53+U53+V53</f>
        <v>11</v>
      </c>
      <c r="G53" s="78" t="s">
        <v>35</v>
      </c>
      <c r="H53" s="310"/>
      <c r="I53" s="310"/>
      <c r="J53" s="310"/>
      <c r="K53" s="311">
        <f t="shared" ref="K53" si="41">SUM(H53:J53)*100/F53</f>
        <v>0</v>
      </c>
      <c r="L53" s="310"/>
      <c r="M53" s="310">
        <v>2</v>
      </c>
      <c r="N53" s="310">
        <v>2</v>
      </c>
      <c r="O53" s="311">
        <f t="shared" ref="O53" si="42">SUM(L53:N53)*100/F53</f>
        <v>36.363636363636367</v>
      </c>
      <c r="P53" s="310">
        <v>1</v>
      </c>
      <c r="Q53" s="310">
        <v>3</v>
      </c>
      <c r="R53" s="310">
        <v>3</v>
      </c>
      <c r="S53" s="311">
        <f t="shared" ref="S53" si="43">SUM(P53:R53)*100/F53</f>
        <v>63.636363636363633</v>
      </c>
      <c r="T53" s="310"/>
      <c r="U53" s="310"/>
      <c r="V53" s="112"/>
      <c r="W53" s="124">
        <f t="shared" ref="W53" si="44">SUM(T53:V53)*100/F53</f>
        <v>0</v>
      </c>
      <c r="X53" s="122">
        <f t="shared" ref="X53" si="45">((1*H53)+(2*I53)+(3*J53)+(4*L53)+(5*M53)+(6*N53)+(7*P53)+(8*Q53)+(9*R53)+(10*T53)+(11*U53)+(12*V53))/F53</f>
        <v>7.2727272727272725</v>
      </c>
      <c r="Y53" s="123">
        <f t="shared" ref="Y53" si="46">S53+W53</f>
        <v>63.636363636363633</v>
      </c>
      <c r="Z53" s="12"/>
    </row>
    <row r="54" spans="1:26" x14ac:dyDescent="0.25">
      <c r="A54" s="58"/>
      <c r="B54" s="57" t="s">
        <v>70</v>
      </c>
      <c r="C54" s="37" t="s">
        <v>20</v>
      </c>
      <c r="D54" s="68">
        <v>8</v>
      </c>
      <c r="E54" s="323">
        <v>12</v>
      </c>
      <c r="F54" s="59">
        <f>H54+I54+J54+L54+M54+N54+P54+Q54+R54+T54+U54+V54</f>
        <v>12</v>
      </c>
      <c r="G54" s="64" t="s">
        <v>35</v>
      </c>
      <c r="H54" s="308"/>
      <c r="I54" s="308"/>
      <c r="J54" s="308"/>
      <c r="K54" s="307">
        <f t="shared" si="4"/>
        <v>0</v>
      </c>
      <c r="L54" s="308"/>
      <c r="M54" s="308">
        <v>1</v>
      </c>
      <c r="N54" s="308">
        <v>3</v>
      </c>
      <c r="O54" s="307">
        <f t="shared" si="5"/>
        <v>33.333333333333336</v>
      </c>
      <c r="P54" s="308">
        <v>3</v>
      </c>
      <c r="Q54" s="308">
        <v>2</v>
      </c>
      <c r="R54" s="308">
        <v>2</v>
      </c>
      <c r="S54" s="307">
        <f>SUM(P54:R54)*100/E54</f>
        <v>58.333333333333336</v>
      </c>
      <c r="T54" s="308">
        <v>1</v>
      </c>
      <c r="U54" s="308"/>
      <c r="V54" s="66"/>
      <c r="W54" s="60">
        <f t="shared" si="7"/>
        <v>8.3333333333333339</v>
      </c>
      <c r="X54" s="62">
        <f>((1*H54)+(2*I54)+(3*J54)+(4*L54)+(5*M54)+(6*N54)+(7*P54)+(8*Q54)+(9*R54)+(10*T54)+(11*U54)+(12*V54))/F54</f>
        <v>7.333333333333333</v>
      </c>
      <c r="Y54" s="63">
        <f>S54+W54</f>
        <v>66.666666666666671</v>
      </c>
      <c r="Z54" s="13"/>
    </row>
    <row r="55" spans="1:26" x14ac:dyDescent="0.25">
      <c r="A55" s="58"/>
      <c r="B55" s="168" t="s">
        <v>70</v>
      </c>
      <c r="C55" s="142" t="s">
        <v>102</v>
      </c>
      <c r="D55" s="164">
        <v>9</v>
      </c>
      <c r="E55" s="324">
        <v>12</v>
      </c>
      <c r="F55" s="59">
        <f>H55+I55+J55+L55+M55+N55+P55+Q55+R55+T55+U55+V55</f>
        <v>12</v>
      </c>
      <c r="G55" s="154" t="s">
        <v>35</v>
      </c>
      <c r="H55" s="309"/>
      <c r="I55" s="309"/>
      <c r="J55" s="309"/>
      <c r="K55" s="306">
        <f t="shared" si="4"/>
        <v>0</v>
      </c>
      <c r="L55" s="309"/>
      <c r="M55" s="309">
        <v>1</v>
      </c>
      <c r="N55" s="309"/>
      <c r="O55" s="306">
        <f t="shared" si="5"/>
        <v>8.3333333333333339</v>
      </c>
      <c r="P55" s="309">
        <v>3</v>
      </c>
      <c r="Q55" s="309">
        <v>4</v>
      </c>
      <c r="R55" s="309">
        <v>1</v>
      </c>
      <c r="S55" s="306">
        <f>SUM(P55:R55)*100/E55</f>
        <v>66.666666666666671</v>
      </c>
      <c r="T55" s="309">
        <v>3</v>
      </c>
      <c r="U55" s="309"/>
      <c r="V55" s="161"/>
      <c r="W55" s="162">
        <f t="shared" si="7"/>
        <v>25</v>
      </c>
      <c r="X55" s="157">
        <f>((1*H55)+(2*I55)+(3*J55)+(4*L55)+(5*M55)+(6*N55)+(7*P55)+(8*Q55)+(9*R55)+(10*T55)+(11*U55)+(12*V55))/F55</f>
        <v>8.0833333333333339</v>
      </c>
      <c r="Y55" s="158">
        <f>S55+W55</f>
        <v>91.666666666666671</v>
      </c>
      <c r="Z55" s="13"/>
    </row>
    <row r="56" spans="1:26" x14ac:dyDescent="0.25">
      <c r="A56" s="58"/>
      <c r="B56" s="168" t="s">
        <v>70</v>
      </c>
      <c r="C56" s="198" t="s">
        <v>108</v>
      </c>
      <c r="D56" s="197">
        <v>10</v>
      </c>
      <c r="E56" s="299">
        <v>11</v>
      </c>
      <c r="F56" s="51">
        <f t="shared" ref="F56:F57" si="47">H56+I56+J56+L56+M56+N56+P56+Q56+R56+T56+U56+V56</f>
        <v>11</v>
      </c>
      <c r="G56" s="203" t="s">
        <v>77</v>
      </c>
      <c r="H56" s="299"/>
      <c r="I56" s="299"/>
      <c r="J56" s="300"/>
      <c r="K56" s="301">
        <f>SUM(H56:J56)*100/F56</f>
        <v>0</v>
      </c>
      <c r="L56" s="302"/>
      <c r="M56" s="302">
        <v>2</v>
      </c>
      <c r="N56" s="303"/>
      <c r="O56" s="301">
        <f>SUM(L56:N56)*100/F56</f>
        <v>18.181818181818183</v>
      </c>
      <c r="P56" s="302">
        <v>5</v>
      </c>
      <c r="Q56" s="302">
        <v>2</v>
      </c>
      <c r="R56" s="303">
        <v>2</v>
      </c>
      <c r="S56" s="301">
        <f>SUM(P56:R56)*100/F56</f>
        <v>81.818181818181813</v>
      </c>
      <c r="T56" s="302"/>
      <c r="U56" s="302"/>
      <c r="V56" s="28"/>
      <c r="W56" s="43">
        <f>SUM(T56:V56)*100/F55</f>
        <v>0</v>
      </c>
      <c r="X56" s="199">
        <f t="shared" ref="X56:X57" si="48">((1*H56)+(2*I56)+(3*J56)+(4*L56)+(5*M56)+(6*N56)+(7*P56)+(8*Q56)+(9*R56)+(10*T56)+(11*U56)+(12*V56))/F56</f>
        <v>7.1818181818181817</v>
      </c>
      <c r="Y56" s="200">
        <f t="shared" ref="Y56:Y57" si="49">S56+W56</f>
        <v>81.818181818181813</v>
      </c>
      <c r="Z56" s="13"/>
    </row>
    <row r="57" spans="1:26" x14ac:dyDescent="0.25">
      <c r="A57" s="58"/>
      <c r="B57" s="168" t="s">
        <v>70</v>
      </c>
      <c r="C57" s="198" t="s">
        <v>114</v>
      </c>
      <c r="D57" s="197">
        <v>11</v>
      </c>
      <c r="E57" s="299">
        <v>11</v>
      </c>
      <c r="F57" s="51">
        <f t="shared" si="47"/>
        <v>11</v>
      </c>
      <c r="G57" s="203" t="s">
        <v>77</v>
      </c>
      <c r="H57" s="299"/>
      <c r="I57" s="299"/>
      <c r="J57" s="300"/>
      <c r="K57" s="301">
        <f>SUM(H57:J57)*100/F57</f>
        <v>0</v>
      </c>
      <c r="L57" s="302"/>
      <c r="M57" s="302">
        <v>1</v>
      </c>
      <c r="N57" s="303">
        <v>1</v>
      </c>
      <c r="O57" s="301">
        <f>SUM(L57:N57)*100/F57</f>
        <v>18.181818181818183</v>
      </c>
      <c r="P57" s="302">
        <v>3</v>
      </c>
      <c r="Q57" s="302">
        <v>2</v>
      </c>
      <c r="R57" s="303">
        <v>1</v>
      </c>
      <c r="S57" s="301">
        <f>SUM(P57:R57)*100/F57</f>
        <v>54.545454545454547</v>
      </c>
      <c r="T57" s="302">
        <v>3</v>
      </c>
      <c r="U57" s="302"/>
      <c r="V57" s="28"/>
      <c r="W57" s="43">
        <f>SUM(T57:V57)*100/F56</f>
        <v>27.272727272727273</v>
      </c>
      <c r="X57" s="199">
        <f t="shared" si="48"/>
        <v>7.9090909090909092</v>
      </c>
      <c r="Y57" s="200">
        <f t="shared" si="49"/>
        <v>81.818181818181813</v>
      </c>
      <c r="Z57" s="13"/>
    </row>
    <row r="58" spans="1:26" x14ac:dyDescent="0.25">
      <c r="A58" s="58"/>
      <c r="B58" s="57"/>
      <c r="C58" s="205"/>
      <c r="D58" s="206"/>
      <c r="E58" s="302"/>
      <c r="F58" s="207"/>
      <c r="G58" s="204"/>
      <c r="H58" s="302"/>
      <c r="I58" s="302"/>
      <c r="J58" s="303"/>
      <c r="K58" s="307"/>
      <c r="L58" s="302"/>
      <c r="M58" s="302"/>
      <c r="N58" s="303"/>
      <c r="O58" s="307"/>
      <c r="P58" s="302"/>
      <c r="Q58" s="302"/>
      <c r="R58" s="303"/>
      <c r="S58" s="307"/>
      <c r="T58" s="302"/>
      <c r="U58" s="302"/>
      <c r="V58" s="28"/>
      <c r="W58" s="60"/>
      <c r="X58" s="126">
        <f>X57-X56</f>
        <v>0.72727272727272751</v>
      </c>
      <c r="Y58" s="126">
        <f>Y57-Y56</f>
        <v>0</v>
      </c>
      <c r="Z58" s="13"/>
    </row>
    <row r="59" spans="1:26" x14ac:dyDescent="0.25">
      <c r="A59" s="58"/>
      <c r="B59" s="78" t="s">
        <v>69</v>
      </c>
      <c r="C59" s="73" t="s">
        <v>91</v>
      </c>
      <c r="D59" s="102">
        <v>8</v>
      </c>
      <c r="E59" s="325">
        <v>11</v>
      </c>
      <c r="F59" s="59">
        <f t="shared" si="3"/>
        <v>11</v>
      </c>
      <c r="G59" s="86" t="s">
        <v>35</v>
      </c>
      <c r="H59" s="310"/>
      <c r="I59" s="310"/>
      <c r="J59" s="310">
        <v>1</v>
      </c>
      <c r="K59" s="312">
        <f t="shared" ref="K59" si="50">SUM(H59:J59)*100/F59</f>
        <v>9.0909090909090917</v>
      </c>
      <c r="L59" s="313">
        <v>2</v>
      </c>
      <c r="M59" s="313"/>
      <c r="N59" s="313">
        <v>3</v>
      </c>
      <c r="O59" s="312">
        <f t="shared" ref="O59" si="51">SUM(L59:N59)*100/F59</f>
        <v>45.454545454545453</v>
      </c>
      <c r="P59" s="313">
        <v>1</v>
      </c>
      <c r="Q59" s="313">
        <v>1</v>
      </c>
      <c r="R59" s="313">
        <v>2</v>
      </c>
      <c r="S59" s="312">
        <f t="shared" ref="S59" si="52">SUM(P59:R59)*100/F59</f>
        <v>36.363636363636367</v>
      </c>
      <c r="T59" s="313">
        <v>1</v>
      </c>
      <c r="U59" s="313"/>
      <c r="V59" s="121"/>
      <c r="W59" s="125">
        <f t="shared" ref="W59" si="53">SUM(T59:V59)*100/F59</f>
        <v>9.0909090909090917</v>
      </c>
      <c r="X59" s="122">
        <f t="shared" ref="X59" si="54">((1*H59)+(2*I59)+(3*J59)+(4*L59)+(5*M59)+(6*N59)+(7*P59)+(8*Q59)+(9*R59)+(10*T59)+(11*U59)+(12*V59))/F59</f>
        <v>6.5454545454545459</v>
      </c>
      <c r="Y59" s="123">
        <f t="shared" ref="Y59" si="55">S59+W59</f>
        <v>45.45454545454546</v>
      </c>
      <c r="Z59" s="13"/>
    </row>
    <row r="60" spans="1:26" x14ac:dyDescent="0.25">
      <c r="A60" s="58"/>
      <c r="B60" s="67" t="s">
        <v>69</v>
      </c>
      <c r="C60" s="37" t="s">
        <v>20</v>
      </c>
      <c r="D60" s="58">
        <v>9</v>
      </c>
      <c r="E60" s="300">
        <v>11</v>
      </c>
      <c r="F60" s="59">
        <f t="shared" si="3"/>
        <v>11</v>
      </c>
      <c r="G60" s="64" t="s">
        <v>35</v>
      </c>
      <c r="H60" s="308"/>
      <c r="I60" s="308"/>
      <c r="J60" s="308"/>
      <c r="K60" s="307">
        <f t="shared" si="4"/>
        <v>0</v>
      </c>
      <c r="L60" s="308">
        <v>3</v>
      </c>
      <c r="M60" s="308"/>
      <c r="N60" s="308">
        <v>1</v>
      </c>
      <c r="O60" s="307">
        <f t="shared" si="5"/>
        <v>36.363636363636367</v>
      </c>
      <c r="P60" s="308">
        <v>2</v>
      </c>
      <c r="Q60" s="308">
        <v>2</v>
      </c>
      <c r="R60" s="308">
        <v>2</v>
      </c>
      <c r="S60" s="307">
        <f t="shared" si="6"/>
        <v>54.545454545454547</v>
      </c>
      <c r="T60" s="308"/>
      <c r="U60" s="308">
        <v>1</v>
      </c>
      <c r="V60" s="66"/>
      <c r="W60" s="60">
        <f t="shared" si="7"/>
        <v>9.0909090909090917</v>
      </c>
      <c r="X60" s="62">
        <f t="shared" si="8"/>
        <v>7</v>
      </c>
      <c r="Y60" s="63">
        <f t="shared" si="16"/>
        <v>63.63636363636364</v>
      </c>
    </row>
    <row r="61" spans="1:26" x14ac:dyDescent="0.25">
      <c r="A61" s="58"/>
      <c r="B61" s="167" t="s">
        <v>69</v>
      </c>
      <c r="C61" s="142" t="s">
        <v>102</v>
      </c>
      <c r="D61" s="160">
        <v>10</v>
      </c>
      <c r="E61" s="305">
        <v>10</v>
      </c>
      <c r="F61" s="59">
        <f t="shared" si="3"/>
        <v>10</v>
      </c>
      <c r="G61" s="154" t="s">
        <v>35</v>
      </c>
      <c r="H61" s="309"/>
      <c r="I61" s="309"/>
      <c r="J61" s="309">
        <v>1</v>
      </c>
      <c r="K61" s="306">
        <f t="shared" si="4"/>
        <v>10</v>
      </c>
      <c r="L61" s="309">
        <v>1</v>
      </c>
      <c r="M61" s="309">
        <v>1</v>
      </c>
      <c r="N61" s="309"/>
      <c r="O61" s="306">
        <f t="shared" si="5"/>
        <v>20</v>
      </c>
      <c r="P61" s="309">
        <v>4</v>
      </c>
      <c r="Q61" s="309"/>
      <c r="R61" s="309">
        <v>2</v>
      </c>
      <c r="S61" s="306">
        <f t="shared" si="6"/>
        <v>60</v>
      </c>
      <c r="T61" s="309">
        <v>1</v>
      </c>
      <c r="U61" s="309"/>
      <c r="V61" s="161"/>
      <c r="W61" s="162">
        <f t="shared" si="7"/>
        <v>10</v>
      </c>
      <c r="X61" s="157">
        <f t="shared" si="8"/>
        <v>6.8</v>
      </c>
      <c r="Y61" s="158">
        <f t="shared" si="16"/>
        <v>70</v>
      </c>
    </row>
    <row r="62" spans="1:26" x14ac:dyDescent="0.25">
      <c r="A62" s="58"/>
      <c r="B62" s="167" t="s">
        <v>69</v>
      </c>
      <c r="C62" s="198" t="s">
        <v>108</v>
      </c>
      <c r="D62" s="197">
        <v>11</v>
      </c>
      <c r="E62" s="299">
        <v>10</v>
      </c>
      <c r="F62" s="51">
        <f t="shared" si="3"/>
        <v>10</v>
      </c>
      <c r="G62" s="203" t="s">
        <v>77</v>
      </c>
      <c r="H62" s="299"/>
      <c r="I62" s="299"/>
      <c r="J62" s="300">
        <v>2</v>
      </c>
      <c r="K62" s="301">
        <f>SUM(H62:J62)*100/F62</f>
        <v>20</v>
      </c>
      <c r="L62" s="302">
        <v>1</v>
      </c>
      <c r="M62" s="302"/>
      <c r="N62" s="303"/>
      <c r="O62" s="301">
        <f>SUM(L62:N62)*100/F62</f>
        <v>10</v>
      </c>
      <c r="P62" s="302">
        <v>3</v>
      </c>
      <c r="Q62" s="302">
        <v>1</v>
      </c>
      <c r="R62" s="303">
        <v>2</v>
      </c>
      <c r="S62" s="301">
        <f>SUM(P62:R62)*100/F62</f>
        <v>60</v>
      </c>
      <c r="T62" s="302">
        <v>1</v>
      </c>
      <c r="U62" s="302"/>
      <c r="V62" s="28"/>
      <c r="W62" s="43">
        <f>SUM(T62:V62)*100/F61</f>
        <v>10</v>
      </c>
      <c r="X62" s="199">
        <f t="shared" si="8"/>
        <v>6.7</v>
      </c>
      <c r="Y62" s="200">
        <f t="shared" si="16"/>
        <v>70</v>
      </c>
    </row>
    <row r="63" spans="1:26" x14ac:dyDescent="0.25">
      <c r="A63" s="58"/>
      <c r="B63" s="67"/>
      <c r="C63" s="205"/>
      <c r="D63" s="206"/>
      <c r="E63" s="302"/>
      <c r="F63" s="207"/>
      <c r="G63" s="204"/>
      <c r="H63" s="302"/>
      <c r="I63" s="302"/>
      <c r="J63" s="303"/>
      <c r="K63" s="307"/>
      <c r="L63" s="302"/>
      <c r="M63" s="302"/>
      <c r="N63" s="303"/>
      <c r="O63" s="307"/>
      <c r="P63" s="302"/>
      <c r="Q63" s="302"/>
      <c r="R63" s="303"/>
      <c r="S63" s="307"/>
      <c r="T63" s="302"/>
      <c r="U63" s="302"/>
      <c r="V63" s="28"/>
      <c r="W63" s="60"/>
      <c r="X63" s="126">
        <f>X62-X61</f>
        <v>-9.9999999999999645E-2</v>
      </c>
      <c r="Y63" s="126">
        <f>Y62-Y61</f>
        <v>0</v>
      </c>
    </row>
    <row r="64" spans="1:26" x14ac:dyDescent="0.25">
      <c r="A64" s="58"/>
      <c r="B64" s="167" t="s">
        <v>69</v>
      </c>
      <c r="C64" s="142" t="s">
        <v>102</v>
      </c>
      <c r="D64" s="160">
        <v>11</v>
      </c>
      <c r="E64" s="305">
        <v>7</v>
      </c>
      <c r="F64" s="59">
        <f t="shared" si="3"/>
        <v>7</v>
      </c>
      <c r="G64" s="154" t="s">
        <v>35</v>
      </c>
      <c r="H64" s="309"/>
      <c r="I64" s="309">
        <v>2</v>
      </c>
      <c r="J64" s="309">
        <v>3</v>
      </c>
      <c r="K64" s="306">
        <f t="shared" si="4"/>
        <v>71.428571428571431</v>
      </c>
      <c r="L64" s="309"/>
      <c r="M64" s="309"/>
      <c r="N64" s="309">
        <v>2</v>
      </c>
      <c r="O64" s="306">
        <f t="shared" si="5"/>
        <v>28.571428571428573</v>
      </c>
      <c r="P64" s="309"/>
      <c r="Q64" s="309"/>
      <c r="R64" s="309"/>
      <c r="S64" s="306">
        <f t="shared" si="6"/>
        <v>0</v>
      </c>
      <c r="T64" s="309"/>
      <c r="U64" s="309"/>
      <c r="V64" s="161"/>
      <c r="W64" s="162">
        <f t="shared" si="7"/>
        <v>0</v>
      </c>
      <c r="X64" s="157">
        <f t="shared" si="8"/>
        <v>3.5714285714285716</v>
      </c>
      <c r="Y64" s="158">
        <f t="shared" si="16"/>
        <v>0</v>
      </c>
    </row>
    <row r="65" spans="1:25" x14ac:dyDescent="0.25">
      <c r="A65" s="58"/>
      <c r="B65" s="67"/>
      <c r="C65" s="37"/>
      <c r="D65" s="58"/>
      <c r="E65" s="300"/>
      <c r="F65" s="120"/>
      <c r="G65" s="64"/>
      <c r="H65" s="308"/>
      <c r="I65" s="308"/>
      <c r="J65" s="308"/>
      <c r="K65" s="307"/>
      <c r="L65" s="308"/>
      <c r="M65" s="308"/>
      <c r="N65" s="308"/>
      <c r="O65" s="307"/>
      <c r="P65" s="308"/>
      <c r="Q65" s="308"/>
      <c r="R65" s="308"/>
      <c r="S65" s="307"/>
      <c r="T65" s="308"/>
      <c r="U65" s="308"/>
      <c r="V65" s="66"/>
      <c r="W65" s="60"/>
      <c r="X65" s="62"/>
      <c r="Y65" s="62"/>
    </row>
    <row r="66" spans="1:25" x14ac:dyDescent="0.25">
      <c r="A66" s="58"/>
      <c r="B66" s="67"/>
      <c r="C66" s="142" t="s">
        <v>102</v>
      </c>
      <c r="D66" s="58"/>
      <c r="E66" s="300"/>
      <c r="F66" s="120"/>
      <c r="G66" s="154" t="s">
        <v>35</v>
      </c>
      <c r="H66" s="308"/>
      <c r="I66" s="308"/>
      <c r="J66" s="308"/>
      <c r="K66" s="307"/>
      <c r="L66" s="308"/>
      <c r="M66" s="308"/>
      <c r="N66" s="308"/>
      <c r="O66" s="307"/>
      <c r="P66" s="308"/>
      <c r="Q66" s="308"/>
      <c r="R66" s="308"/>
      <c r="S66" s="307"/>
      <c r="T66" s="308"/>
      <c r="U66" s="308"/>
      <c r="V66" s="66"/>
      <c r="W66" s="60"/>
      <c r="X66" s="157">
        <f>AVERAGE(X64,X61,X55,X49,X43,X37,X31,X25,X20,X15)</f>
        <v>6.5708333333333346</v>
      </c>
      <c r="Y66" s="157">
        <f>AVERAGE(Y64,Y61,Y55,Y49,Y43,Y37,Y31,Y25,Y20,Y15)</f>
        <v>58.426820728291318</v>
      </c>
    </row>
    <row r="67" spans="1:25" x14ac:dyDescent="0.25">
      <c r="A67" s="58"/>
      <c r="B67" s="64"/>
      <c r="C67" s="198" t="s">
        <v>108</v>
      </c>
      <c r="D67" s="61"/>
      <c r="E67" s="303"/>
      <c r="F67" s="69"/>
      <c r="G67" s="203" t="s">
        <v>77</v>
      </c>
      <c r="H67" s="308"/>
      <c r="I67" s="308"/>
      <c r="J67" s="308"/>
      <c r="K67" s="307"/>
      <c r="L67" s="308"/>
      <c r="M67" s="308"/>
      <c r="N67" s="308"/>
      <c r="O67" s="307"/>
      <c r="P67" s="308"/>
      <c r="Q67" s="308"/>
      <c r="R67" s="308"/>
      <c r="S67" s="307"/>
      <c r="T67" s="308"/>
      <c r="U67" s="308"/>
      <c r="V67" s="11"/>
      <c r="W67" s="60"/>
      <c r="X67" s="212">
        <f>AVERAGE(X62,X56,X50,X44,X32,X26,X21,X16,X12)</f>
        <v>6.8040073942034729</v>
      </c>
      <c r="Y67" s="212">
        <f>AVERAGE(Y62,Y56,Y50,Y44,Y32,Y26,Y21,Y16,Y12)</f>
        <v>62.426057965273657</v>
      </c>
    </row>
    <row r="68" spans="1:25" x14ac:dyDescent="0.25">
      <c r="A68" s="58"/>
      <c r="B68" s="64"/>
      <c r="C68" s="198" t="s">
        <v>114</v>
      </c>
      <c r="D68" s="61"/>
      <c r="E68" s="303"/>
      <c r="F68" s="69"/>
      <c r="G68" s="203" t="s">
        <v>77</v>
      </c>
      <c r="H68" s="308"/>
      <c r="I68" s="308"/>
      <c r="J68" s="308"/>
      <c r="K68" s="307"/>
      <c r="L68" s="308"/>
      <c r="M68" s="308"/>
      <c r="N68" s="308"/>
      <c r="O68" s="307"/>
      <c r="P68" s="308"/>
      <c r="Q68" s="308"/>
      <c r="R68" s="308"/>
      <c r="S68" s="307"/>
      <c r="T68" s="308"/>
      <c r="U68" s="308"/>
      <c r="V68" s="11"/>
      <c r="W68" s="60"/>
      <c r="X68" s="212">
        <f>AVERAGE(X57,X51,X45,X39,X33,X27,X22,X17,X13)</f>
        <v>6.5737769855416905</v>
      </c>
      <c r="Y68" s="212">
        <f>AVERAGE(Y57,Y51,Y45,Y39,Y33,Y27,Y22,Y17,Y13)</f>
        <v>54.060484682820579</v>
      </c>
    </row>
    <row r="69" spans="1:25" x14ac:dyDescent="0.25">
      <c r="A69" s="58"/>
      <c r="B69" s="64"/>
      <c r="C69" s="211"/>
      <c r="D69" s="61"/>
      <c r="E69" s="303"/>
      <c r="F69" s="69"/>
      <c r="G69" s="40"/>
      <c r="H69" s="308"/>
      <c r="I69" s="308"/>
      <c r="J69" s="308"/>
      <c r="K69" s="307"/>
      <c r="L69" s="308"/>
      <c r="M69" s="308"/>
      <c r="N69" s="308"/>
      <c r="O69" s="307"/>
      <c r="P69" s="308"/>
      <c r="Q69" s="308"/>
      <c r="R69" s="308"/>
      <c r="S69" s="307"/>
      <c r="T69" s="308"/>
      <c r="U69" s="308"/>
      <c r="V69" s="11"/>
      <c r="W69" s="60"/>
      <c r="X69" s="126">
        <f>X68-X67</f>
        <v>-0.23023040866178235</v>
      </c>
      <c r="Y69" s="126">
        <f>Y68-Y67</f>
        <v>-8.3655732824530773</v>
      </c>
    </row>
    <row r="70" spans="1:25" x14ac:dyDescent="0.25">
      <c r="A70" s="58"/>
      <c r="B70" s="282" t="s">
        <v>62</v>
      </c>
      <c r="C70" s="198" t="s">
        <v>108</v>
      </c>
      <c r="D70" s="197">
        <v>2</v>
      </c>
      <c r="E70" s="299">
        <v>17</v>
      </c>
      <c r="F70" s="51">
        <f t="shared" ref="F70:F71" si="56">H70+I70+J70+L70+M70+N70+P70+Q70+R70+T70+U70+V70</f>
        <v>17</v>
      </c>
      <c r="G70" s="213" t="s">
        <v>36</v>
      </c>
      <c r="H70" s="299"/>
      <c r="I70" s="299"/>
      <c r="J70" s="300">
        <v>1</v>
      </c>
      <c r="K70" s="301">
        <f>SUM(H70:J70)*100/F70</f>
        <v>5.882352941176471</v>
      </c>
      <c r="L70" s="302">
        <v>2</v>
      </c>
      <c r="M70" s="302"/>
      <c r="N70" s="303"/>
      <c r="O70" s="301">
        <f>SUM(L70:N70)*100/F70</f>
        <v>11.764705882352942</v>
      </c>
      <c r="P70" s="302">
        <v>1</v>
      </c>
      <c r="Q70" s="302">
        <v>2</v>
      </c>
      <c r="R70" s="303">
        <v>2</v>
      </c>
      <c r="S70" s="301">
        <f>SUM(P70:R70)*100/F70</f>
        <v>29.411764705882351</v>
      </c>
      <c r="T70" s="302">
        <v>4</v>
      </c>
      <c r="U70" s="302">
        <v>5</v>
      </c>
      <c r="V70" s="28"/>
      <c r="W70" s="43">
        <f>SUM(T70:V70)*100/F70</f>
        <v>52.941176470588232</v>
      </c>
      <c r="X70" s="199">
        <f t="shared" ref="X70:X71" si="57">((1*H70)+(2*I70)+(3*J70)+(4*L70)+(5*M70)+(6*N70)+(7*P70)+(8*Q70)+(9*R70)+(10*T70)+(11*U70)+(12*V70))/F70</f>
        <v>8.6470588235294112</v>
      </c>
      <c r="Y70" s="200">
        <f t="shared" ref="Y70:Y71" si="58">S70+W70</f>
        <v>82.35294117647058</v>
      </c>
    </row>
    <row r="71" spans="1:25" x14ac:dyDescent="0.25">
      <c r="A71" s="58"/>
      <c r="B71" s="282" t="s">
        <v>62</v>
      </c>
      <c r="C71" s="198" t="s">
        <v>114</v>
      </c>
      <c r="D71" s="197">
        <v>3</v>
      </c>
      <c r="E71" s="299">
        <v>18</v>
      </c>
      <c r="F71" s="51">
        <f t="shared" si="56"/>
        <v>18</v>
      </c>
      <c r="G71" s="213" t="s">
        <v>36</v>
      </c>
      <c r="H71" s="299"/>
      <c r="I71" s="299">
        <v>1</v>
      </c>
      <c r="J71" s="300">
        <v>1</v>
      </c>
      <c r="K71" s="301">
        <f>SUM(H71:J71)*100/F71</f>
        <v>11.111111111111111</v>
      </c>
      <c r="L71" s="302"/>
      <c r="M71" s="302">
        <v>1</v>
      </c>
      <c r="N71" s="303">
        <v>1</v>
      </c>
      <c r="O71" s="301">
        <f>SUM(L71:N71)*100/F71</f>
        <v>11.111111111111111</v>
      </c>
      <c r="P71" s="302">
        <v>2</v>
      </c>
      <c r="Q71" s="302">
        <v>2</v>
      </c>
      <c r="R71" s="303">
        <v>1</v>
      </c>
      <c r="S71" s="301">
        <f>SUM(P71:R71)*100/F71</f>
        <v>27.777777777777779</v>
      </c>
      <c r="T71" s="302">
        <v>6</v>
      </c>
      <c r="U71" s="302">
        <v>3</v>
      </c>
      <c r="V71" s="28"/>
      <c r="W71" s="43">
        <f>SUM(T71:V71)*100/F71</f>
        <v>50</v>
      </c>
      <c r="X71" s="199">
        <f t="shared" si="57"/>
        <v>8.2222222222222214</v>
      </c>
      <c r="Y71" s="200">
        <f t="shared" si="58"/>
        <v>77.777777777777771</v>
      </c>
    </row>
    <row r="72" spans="1:25" x14ac:dyDescent="0.25">
      <c r="A72" s="58"/>
      <c r="B72" s="282"/>
      <c r="C72" s="198"/>
      <c r="D72" s="197"/>
      <c r="E72" s="299"/>
      <c r="F72" s="51"/>
      <c r="G72" s="213"/>
      <c r="H72" s="299"/>
      <c r="I72" s="299"/>
      <c r="J72" s="300"/>
      <c r="K72" s="301"/>
      <c r="L72" s="302"/>
      <c r="M72" s="302"/>
      <c r="N72" s="303"/>
      <c r="O72" s="301"/>
      <c r="P72" s="302"/>
      <c r="Q72" s="302"/>
      <c r="R72" s="303"/>
      <c r="S72" s="301"/>
      <c r="T72" s="302"/>
      <c r="U72" s="302"/>
      <c r="V72" s="28"/>
      <c r="W72" s="43"/>
      <c r="X72" s="126">
        <f>X71-X70</f>
        <v>-0.42483660130718981</v>
      </c>
      <c r="Y72" s="126">
        <f>Y71-Y70</f>
        <v>-4.5751633986928084</v>
      </c>
    </row>
    <row r="73" spans="1:25" x14ac:dyDescent="0.25">
      <c r="A73" s="58"/>
      <c r="B73" s="165" t="s">
        <v>101</v>
      </c>
      <c r="C73" s="166" t="s">
        <v>102</v>
      </c>
      <c r="D73" s="160">
        <v>2</v>
      </c>
      <c r="E73" s="305">
        <v>17</v>
      </c>
      <c r="F73" s="59">
        <f t="shared" si="3"/>
        <v>17</v>
      </c>
      <c r="G73" s="154" t="s">
        <v>36</v>
      </c>
      <c r="H73" s="309"/>
      <c r="I73" s="309"/>
      <c r="J73" s="309"/>
      <c r="K73" s="306">
        <f t="shared" si="4"/>
        <v>0</v>
      </c>
      <c r="L73" s="309"/>
      <c r="M73" s="309"/>
      <c r="N73" s="309">
        <v>1</v>
      </c>
      <c r="O73" s="306">
        <f t="shared" si="5"/>
        <v>5.882352941176471</v>
      </c>
      <c r="P73" s="309">
        <v>2</v>
      </c>
      <c r="Q73" s="309">
        <v>5</v>
      </c>
      <c r="R73" s="309">
        <v>3</v>
      </c>
      <c r="S73" s="306">
        <f t="shared" si="6"/>
        <v>58.823529411764703</v>
      </c>
      <c r="T73" s="309">
        <v>6</v>
      </c>
      <c r="U73" s="309"/>
      <c r="V73" s="150"/>
      <c r="W73" s="162">
        <f>SUM(T73:V73)*100/E73</f>
        <v>35.294117647058826</v>
      </c>
      <c r="X73" s="157">
        <f t="shared" si="8"/>
        <v>8.6470588235294112</v>
      </c>
      <c r="Y73" s="158">
        <f>S73+W73</f>
        <v>94.117647058823536</v>
      </c>
    </row>
    <row r="74" spans="1:25" x14ac:dyDescent="0.25">
      <c r="A74" s="58"/>
      <c r="B74" s="165" t="s">
        <v>101</v>
      </c>
      <c r="C74" s="198" t="s">
        <v>108</v>
      </c>
      <c r="D74" s="197">
        <v>3</v>
      </c>
      <c r="E74" s="299">
        <v>18</v>
      </c>
      <c r="F74" s="51">
        <f t="shared" si="3"/>
        <v>18</v>
      </c>
      <c r="G74" s="213" t="s">
        <v>36</v>
      </c>
      <c r="H74" s="299">
        <v>1</v>
      </c>
      <c r="I74" s="299"/>
      <c r="J74" s="300"/>
      <c r="K74" s="301">
        <f>SUM(H74:J74)*100/F74</f>
        <v>5.5555555555555554</v>
      </c>
      <c r="L74" s="302"/>
      <c r="M74" s="302"/>
      <c r="N74" s="303"/>
      <c r="O74" s="301">
        <f>SUM(L74:N74)*100/F74</f>
        <v>0</v>
      </c>
      <c r="P74" s="302">
        <v>2</v>
      </c>
      <c r="Q74" s="302">
        <v>5</v>
      </c>
      <c r="R74" s="303">
        <v>3</v>
      </c>
      <c r="S74" s="301">
        <f>SUM(P74:R74)*100/F74</f>
        <v>55.555555555555557</v>
      </c>
      <c r="T74" s="302">
        <v>7</v>
      </c>
      <c r="U74" s="302"/>
      <c r="V74" s="28"/>
      <c r="W74" s="43">
        <f>SUM(T74:V74)*100/F73</f>
        <v>41.176470588235297</v>
      </c>
      <c r="X74" s="199">
        <f t="shared" si="8"/>
        <v>8.4444444444444446</v>
      </c>
      <c r="Y74" s="200">
        <f t="shared" ref="Y74:Y75" si="59">S74+W74</f>
        <v>96.732026143790847</v>
      </c>
    </row>
    <row r="75" spans="1:25" x14ac:dyDescent="0.25">
      <c r="A75" s="58"/>
      <c r="B75" s="165" t="s">
        <v>101</v>
      </c>
      <c r="C75" s="198" t="s">
        <v>114</v>
      </c>
      <c r="D75" s="197">
        <v>4</v>
      </c>
      <c r="E75" s="299">
        <v>18</v>
      </c>
      <c r="F75" s="51">
        <f t="shared" si="3"/>
        <v>18</v>
      </c>
      <c r="G75" s="213" t="s">
        <v>36</v>
      </c>
      <c r="H75" s="299"/>
      <c r="I75" s="299">
        <v>1</v>
      </c>
      <c r="J75" s="300"/>
      <c r="K75" s="301">
        <f>SUM(H75:J75)*100/F75</f>
        <v>5.5555555555555554</v>
      </c>
      <c r="L75" s="302"/>
      <c r="M75" s="302"/>
      <c r="N75" s="303"/>
      <c r="O75" s="301">
        <f>SUM(L75:N75)*100/F75</f>
        <v>0</v>
      </c>
      <c r="P75" s="302"/>
      <c r="Q75" s="302">
        <v>8</v>
      </c>
      <c r="R75" s="303">
        <v>3</v>
      </c>
      <c r="S75" s="301">
        <f>SUM(P75:R75)*100/F75</f>
        <v>61.111111111111114</v>
      </c>
      <c r="T75" s="302">
        <v>6</v>
      </c>
      <c r="U75" s="302"/>
      <c r="V75" s="28"/>
      <c r="W75" s="43">
        <f>SUM(T75:V75)*100/F74</f>
        <v>33.333333333333336</v>
      </c>
      <c r="X75" s="199">
        <f t="shared" si="8"/>
        <v>8.5</v>
      </c>
      <c r="Y75" s="200">
        <f t="shared" si="59"/>
        <v>94.444444444444457</v>
      </c>
    </row>
    <row r="76" spans="1:25" x14ac:dyDescent="0.25">
      <c r="A76" s="58"/>
      <c r="B76" s="214"/>
      <c r="C76" s="215"/>
      <c r="D76" s="61"/>
      <c r="E76" s="303"/>
      <c r="F76" s="69"/>
      <c r="G76" s="65"/>
      <c r="H76" s="308"/>
      <c r="I76" s="308"/>
      <c r="J76" s="308"/>
      <c r="K76" s="307"/>
      <c r="L76" s="308"/>
      <c r="M76" s="308"/>
      <c r="N76" s="308"/>
      <c r="O76" s="307"/>
      <c r="P76" s="308"/>
      <c r="Q76" s="308"/>
      <c r="R76" s="308"/>
      <c r="S76" s="307"/>
      <c r="T76" s="308"/>
      <c r="U76" s="308"/>
      <c r="V76" s="11"/>
      <c r="W76" s="60"/>
      <c r="X76" s="126">
        <f>X75-X74</f>
        <v>5.5555555555555358E-2</v>
      </c>
      <c r="Y76" s="126">
        <f>Y75-Y74</f>
        <v>-2.28758169934639</v>
      </c>
    </row>
    <row r="77" spans="1:25" x14ac:dyDescent="0.25">
      <c r="A77" s="58"/>
      <c r="B77" s="64" t="s">
        <v>76</v>
      </c>
      <c r="C77" s="37" t="s">
        <v>20</v>
      </c>
      <c r="D77" s="58">
        <v>2</v>
      </c>
      <c r="E77" s="300">
        <v>24</v>
      </c>
      <c r="F77" s="59">
        <f t="shared" si="3"/>
        <v>24</v>
      </c>
      <c r="G77" s="64" t="s">
        <v>36</v>
      </c>
      <c r="H77" s="308"/>
      <c r="I77" s="308"/>
      <c r="J77" s="308">
        <v>1</v>
      </c>
      <c r="K77" s="307">
        <f t="shared" si="4"/>
        <v>4.166666666666667</v>
      </c>
      <c r="L77" s="308">
        <v>1</v>
      </c>
      <c r="M77" s="308"/>
      <c r="N77" s="308">
        <v>3</v>
      </c>
      <c r="O77" s="307">
        <f t="shared" si="5"/>
        <v>16.666666666666668</v>
      </c>
      <c r="P77" s="308">
        <v>3</v>
      </c>
      <c r="Q77" s="308">
        <v>4</v>
      </c>
      <c r="R77" s="308">
        <v>4</v>
      </c>
      <c r="S77" s="307">
        <f t="shared" si="6"/>
        <v>45.833333333333336</v>
      </c>
      <c r="T77" s="308">
        <v>3</v>
      </c>
      <c r="U77" s="308">
        <v>5</v>
      </c>
      <c r="V77" s="11"/>
      <c r="W77" s="60">
        <f>SUM(T77:V77)*100/E77</f>
        <v>33.333333333333336</v>
      </c>
      <c r="X77" s="62">
        <f t="shared" si="8"/>
        <v>8.2916666666666661</v>
      </c>
      <c r="Y77" s="63">
        <f>S77+W77</f>
        <v>79.166666666666671</v>
      </c>
    </row>
    <row r="78" spans="1:25" x14ac:dyDescent="0.25">
      <c r="A78" s="58"/>
      <c r="B78" s="154" t="s">
        <v>76</v>
      </c>
      <c r="C78" s="166" t="s">
        <v>102</v>
      </c>
      <c r="D78" s="160">
        <v>3</v>
      </c>
      <c r="E78" s="305">
        <v>21</v>
      </c>
      <c r="F78" s="59">
        <f t="shared" si="3"/>
        <v>21</v>
      </c>
      <c r="G78" s="154" t="s">
        <v>36</v>
      </c>
      <c r="H78" s="309"/>
      <c r="I78" s="309"/>
      <c r="J78" s="309">
        <v>2</v>
      </c>
      <c r="K78" s="306">
        <f t="shared" si="4"/>
        <v>9.5238095238095237</v>
      </c>
      <c r="L78" s="309"/>
      <c r="M78" s="309"/>
      <c r="N78" s="309">
        <v>3</v>
      </c>
      <c r="O78" s="306">
        <f t="shared" si="5"/>
        <v>14.285714285714286</v>
      </c>
      <c r="P78" s="309">
        <v>3</v>
      </c>
      <c r="Q78" s="309">
        <v>4</v>
      </c>
      <c r="R78" s="309">
        <v>2</v>
      </c>
      <c r="S78" s="306">
        <f t="shared" si="6"/>
        <v>42.857142857142854</v>
      </c>
      <c r="T78" s="309">
        <v>3</v>
      </c>
      <c r="U78" s="309">
        <v>4</v>
      </c>
      <c r="V78" s="150"/>
      <c r="W78" s="162">
        <f>SUM(T78:V78)*100/E78</f>
        <v>33.333333333333336</v>
      </c>
      <c r="X78" s="157">
        <f t="shared" si="8"/>
        <v>8.0476190476190474</v>
      </c>
      <c r="Y78" s="158">
        <f>S78+W78</f>
        <v>76.19047619047619</v>
      </c>
    </row>
    <row r="79" spans="1:25" x14ac:dyDescent="0.25">
      <c r="A79" s="58"/>
      <c r="B79" s="154" t="s">
        <v>76</v>
      </c>
      <c r="C79" s="198" t="s">
        <v>108</v>
      </c>
      <c r="D79" s="197">
        <v>4</v>
      </c>
      <c r="E79" s="299">
        <v>21</v>
      </c>
      <c r="F79" s="51">
        <f t="shared" ref="F79:F80" si="60">H79+I79+J79+L79+M79+N79+P79+Q79+R79+T79+U79+V79</f>
        <v>21</v>
      </c>
      <c r="G79" s="213" t="s">
        <v>36</v>
      </c>
      <c r="H79" s="299"/>
      <c r="I79" s="299"/>
      <c r="J79" s="300">
        <v>1</v>
      </c>
      <c r="K79" s="301">
        <f>SUM(H79:J79)*100/F79</f>
        <v>4.7619047619047619</v>
      </c>
      <c r="L79" s="302"/>
      <c r="M79" s="302">
        <v>1</v>
      </c>
      <c r="N79" s="303"/>
      <c r="O79" s="301">
        <f>SUM(L79:N79)*100/F79</f>
        <v>4.7619047619047619</v>
      </c>
      <c r="P79" s="302">
        <v>3</v>
      </c>
      <c r="Q79" s="302">
        <v>6</v>
      </c>
      <c r="R79" s="303">
        <v>2</v>
      </c>
      <c r="S79" s="301">
        <f>SUM(P79:R79)*100/F79</f>
        <v>52.38095238095238</v>
      </c>
      <c r="T79" s="302">
        <v>4</v>
      </c>
      <c r="U79" s="302">
        <v>4</v>
      </c>
      <c r="V79" s="28"/>
      <c r="W79" s="43">
        <f>SUM(T79:V79)*100/F78</f>
        <v>38.095238095238095</v>
      </c>
      <c r="X79" s="199">
        <f t="shared" ref="X79:X80" si="61">((1*H79)+(2*I79)+(3*J79)+(4*L79)+(5*M79)+(6*N79)+(7*P79)+(8*Q79)+(9*R79)+(10*T79)+(11*U79)+(12*V79))/F79</f>
        <v>8.5238095238095237</v>
      </c>
      <c r="Y79" s="200">
        <f t="shared" ref="Y79:Y80" si="62">S79+W79</f>
        <v>90.476190476190482</v>
      </c>
    </row>
    <row r="80" spans="1:25" x14ac:dyDescent="0.25">
      <c r="A80" s="58"/>
      <c r="B80" s="291" t="s">
        <v>69</v>
      </c>
      <c r="C80" s="198" t="s">
        <v>114</v>
      </c>
      <c r="D80" s="197">
        <v>5</v>
      </c>
      <c r="E80" s="299">
        <v>23</v>
      </c>
      <c r="F80" s="51">
        <f t="shared" si="60"/>
        <v>23</v>
      </c>
      <c r="G80" s="213" t="s">
        <v>36</v>
      </c>
      <c r="H80" s="299"/>
      <c r="I80" s="299"/>
      <c r="J80" s="300">
        <v>2</v>
      </c>
      <c r="K80" s="301">
        <f>SUM(H80:J80)*100/F80</f>
        <v>8.695652173913043</v>
      </c>
      <c r="L80" s="302">
        <v>1</v>
      </c>
      <c r="M80" s="302">
        <v>2</v>
      </c>
      <c r="N80" s="303">
        <v>2</v>
      </c>
      <c r="O80" s="301">
        <f>SUM(L80:N80)*100/F80</f>
        <v>21.739130434782609</v>
      </c>
      <c r="P80" s="302">
        <v>4</v>
      </c>
      <c r="Q80" s="302">
        <v>5</v>
      </c>
      <c r="R80" s="303">
        <v>4</v>
      </c>
      <c r="S80" s="301">
        <f>SUM(P80:R80)*100/F80</f>
        <v>56.521739130434781</v>
      </c>
      <c r="T80" s="302">
        <v>3</v>
      </c>
      <c r="U80" s="302"/>
      <c r="V80" s="28"/>
      <c r="W80" s="43">
        <f>SUM(T80:V80)*100/F79</f>
        <v>14.285714285714286</v>
      </c>
      <c r="X80" s="199">
        <f t="shared" si="61"/>
        <v>7.2173913043478262</v>
      </c>
      <c r="Y80" s="200">
        <f t="shared" si="62"/>
        <v>70.807453416149073</v>
      </c>
    </row>
    <row r="81" spans="1:25" x14ac:dyDescent="0.25">
      <c r="A81" s="58"/>
      <c r="B81" s="64"/>
      <c r="C81" s="215"/>
      <c r="D81" s="61"/>
      <c r="E81" s="303"/>
      <c r="F81" s="69"/>
      <c r="G81" s="65"/>
      <c r="H81" s="308"/>
      <c r="I81" s="308"/>
      <c r="J81" s="308"/>
      <c r="K81" s="307"/>
      <c r="L81" s="308"/>
      <c r="M81" s="308"/>
      <c r="N81" s="308"/>
      <c r="O81" s="307"/>
      <c r="P81" s="308"/>
      <c r="Q81" s="308"/>
      <c r="R81" s="308"/>
      <c r="S81" s="307"/>
      <c r="T81" s="308"/>
      <c r="U81" s="308"/>
      <c r="V81" s="11"/>
      <c r="W81" s="60"/>
      <c r="X81" s="126">
        <f>X80-X79</f>
        <v>-1.3064182194616976</v>
      </c>
      <c r="Y81" s="126">
        <f>Y80-Y79</f>
        <v>-19.668737060041408</v>
      </c>
    </row>
    <row r="82" spans="1:25" x14ac:dyDescent="0.25">
      <c r="A82" s="58"/>
      <c r="B82" s="127" t="s">
        <v>58</v>
      </c>
      <c r="C82" s="37" t="s">
        <v>20</v>
      </c>
      <c r="D82" s="58">
        <v>3</v>
      </c>
      <c r="E82" s="300">
        <v>10</v>
      </c>
      <c r="F82" s="59">
        <f t="shared" si="3"/>
        <v>10</v>
      </c>
      <c r="G82" s="64" t="s">
        <v>36</v>
      </c>
      <c r="H82" s="308"/>
      <c r="I82" s="308"/>
      <c r="J82" s="308"/>
      <c r="K82" s="307">
        <f t="shared" si="4"/>
        <v>0</v>
      </c>
      <c r="L82" s="308">
        <v>1</v>
      </c>
      <c r="M82" s="308"/>
      <c r="N82" s="308">
        <v>1</v>
      </c>
      <c r="O82" s="307">
        <f t="shared" si="5"/>
        <v>20</v>
      </c>
      <c r="P82" s="308"/>
      <c r="Q82" s="308"/>
      <c r="R82" s="308">
        <v>3</v>
      </c>
      <c r="S82" s="307">
        <f t="shared" si="6"/>
        <v>30</v>
      </c>
      <c r="T82" s="308">
        <v>2</v>
      </c>
      <c r="U82" s="308">
        <v>3</v>
      </c>
      <c r="V82" s="66"/>
      <c r="W82" s="60">
        <f t="shared" si="7"/>
        <v>50</v>
      </c>
      <c r="X82" s="62">
        <f t="shared" si="8"/>
        <v>9</v>
      </c>
      <c r="Y82" s="63">
        <f t="shared" si="16"/>
        <v>80</v>
      </c>
    </row>
    <row r="83" spans="1:25" x14ac:dyDescent="0.25">
      <c r="A83" s="58"/>
      <c r="B83" s="163" t="s">
        <v>58</v>
      </c>
      <c r="C83" s="142" t="s">
        <v>102</v>
      </c>
      <c r="D83" s="160">
        <v>4</v>
      </c>
      <c r="E83" s="305">
        <v>10</v>
      </c>
      <c r="F83" s="59">
        <f t="shared" si="3"/>
        <v>10</v>
      </c>
      <c r="G83" s="154" t="s">
        <v>36</v>
      </c>
      <c r="H83" s="309"/>
      <c r="I83" s="309"/>
      <c r="J83" s="309"/>
      <c r="K83" s="306">
        <f t="shared" si="4"/>
        <v>0</v>
      </c>
      <c r="L83" s="309"/>
      <c r="M83" s="309">
        <v>1</v>
      </c>
      <c r="N83" s="309">
        <v>1</v>
      </c>
      <c r="O83" s="306">
        <f t="shared" si="5"/>
        <v>20</v>
      </c>
      <c r="P83" s="309"/>
      <c r="Q83" s="309"/>
      <c r="R83" s="309"/>
      <c r="S83" s="306">
        <f t="shared" si="6"/>
        <v>0</v>
      </c>
      <c r="T83" s="309">
        <v>3</v>
      </c>
      <c r="U83" s="309">
        <v>5</v>
      </c>
      <c r="V83" s="161"/>
      <c r="W83" s="162">
        <f t="shared" si="7"/>
        <v>80</v>
      </c>
      <c r="X83" s="157">
        <f t="shared" si="8"/>
        <v>9.6</v>
      </c>
      <c r="Y83" s="158">
        <f t="shared" si="16"/>
        <v>80</v>
      </c>
    </row>
    <row r="84" spans="1:25" x14ac:dyDescent="0.25">
      <c r="A84" s="58"/>
      <c r="B84" s="282" t="s">
        <v>69</v>
      </c>
      <c r="C84" s="198" t="s">
        <v>108</v>
      </c>
      <c r="D84" s="197">
        <v>5</v>
      </c>
      <c r="E84" s="299">
        <v>10</v>
      </c>
      <c r="F84" s="51">
        <f t="shared" si="3"/>
        <v>10</v>
      </c>
      <c r="G84" s="213" t="s">
        <v>37</v>
      </c>
      <c r="H84" s="299"/>
      <c r="I84" s="299"/>
      <c r="J84" s="300">
        <v>1</v>
      </c>
      <c r="K84" s="301">
        <f>SUM(H84:J84)*100/F84</f>
        <v>10</v>
      </c>
      <c r="L84" s="302"/>
      <c r="M84" s="302">
        <v>2</v>
      </c>
      <c r="N84" s="303"/>
      <c r="O84" s="301">
        <f>SUM(L84:N84)*100/F84</f>
        <v>20</v>
      </c>
      <c r="P84" s="302">
        <v>2</v>
      </c>
      <c r="Q84" s="302">
        <v>1</v>
      </c>
      <c r="R84" s="303">
        <v>2</v>
      </c>
      <c r="S84" s="301">
        <f>SUM(P84:R84)*100/F84</f>
        <v>50</v>
      </c>
      <c r="T84" s="302">
        <v>2</v>
      </c>
      <c r="U84" s="302"/>
      <c r="V84" s="28"/>
      <c r="W84" s="43">
        <f>SUM(T84:V84)*100/F83</f>
        <v>20</v>
      </c>
      <c r="X84" s="199">
        <f t="shared" si="8"/>
        <v>7.3</v>
      </c>
      <c r="Y84" s="200">
        <f t="shared" si="16"/>
        <v>70</v>
      </c>
    </row>
    <row r="85" spans="1:25" x14ac:dyDescent="0.25">
      <c r="A85" s="58"/>
      <c r="B85" s="282" t="s">
        <v>69</v>
      </c>
      <c r="C85" s="198" t="s">
        <v>114</v>
      </c>
      <c r="D85" s="197">
        <v>6</v>
      </c>
      <c r="E85" s="299">
        <v>10</v>
      </c>
      <c r="F85" s="51">
        <f t="shared" si="3"/>
        <v>10</v>
      </c>
      <c r="G85" s="213" t="s">
        <v>37</v>
      </c>
      <c r="H85" s="299"/>
      <c r="I85" s="299"/>
      <c r="J85" s="300">
        <v>1</v>
      </c>
      <c r="K85" s="301">
        <f>SUM(H85:J85)*100/F85</f>
        <v>10</v>
      </c>
      <c r="L85" s="302">
        <v>1</v>
      </c>
      <c r="M85" s="302">
        <v>1</v>
      </c>
      <c r="N85" s="303">
        <v>1</v>
      </c>
      <c r="O85" s="301">
        <f>SUM(L85:N85)*100/F85</f>
        <v>30</v>
      </c>
      <c r="P85" s="302">
        <v>1</v>
      </c>
      <c r="Q85" s="302">
        <v>2</v>
      </c>
      <c r="R85" s="303">
        <v>2</v>
      </c>
      <c r="S85" s="301">
        <f>SUM(P85:R85)*100/F85</f>
        <v>50</v>
      </c>
      <c r="T85" s="302">
        <v>1</v>
      </c>
      <c r="U85" s="302"/>
      <c r="V85" s="28"/>
      <c r="W85" s="43">
        <f>SUM(T85:V85)*100/F84</f>
        <v>10</v>
      </c>
      <c r="X85" s="199">
        <f t="shared" si="8"/>
        <v>6.9</v>
      </c>
      <c r="Y85" s="200">
        <f t="shared" si="16"/>
        <v>60</v>
      </c>
    </row>
    <row r="86" spans="1:25" x14ac:dyDescent="0.25">
      <c r="A86" s="58"/>
      <c r="B86" s="64"/>
      <c r="C86" s="215"/>
      <c r="D86" s="61"/>
      <c r="E86" s="303"/>
      <c r="F86" s="69"/>
      <c r="G86" s="65"/>
      <c r="H86" s="308"/>
      <c r="I86" s="308"/>
      <c r="J86" s="308"/>
      <c r="K86" s="307"/>
      <c r="L86" s="308"/>
      <c r="M86" s="308"/>
      <c r="N86" s="308"/>
      <c r="O86" s="307"/>
      <c r="P86" s="308"/>
      <c r="Q86" s="308"/>
      <c r="R86" s="308"/>
      <c r="S86" s="307"/>
      <c r="T86" s="308"/>
      <c r="U86" s="308"/>
      <c r="V86" s="11"/>
      <c r="W86" s="60"/>
      <c r="X86" s="126">
        <f>X85-X84</f>
        <v>-0.39999999999999947</v>
      </c>
      <c r="Y86" s="126">
        <f>Y85-Y84</f>
        <v>-10</v>
      </c>
    </row>
    <row r="87" spans="1:25" x14ac:dyDescent="0.25">
      <c r="A87" s="58"/>
      <c r="B87" s="128" t="s">
        <v>62</v>
      </c>
      <c r="C87" s="73" t="s">
        <v>91</v>
      </c>
      <c r="D87" s="75">
        <v>3</v>
      </c>
      <c r="E87" s="322">
        <v>18</v>
      </c>
      <c r="F87" s="59">
        <f t="shared" si="3"/>
        <v>18</v>
      </c>
      <c r="G87" s="78" t="s">
        <v>37</v>
      </c>
      <c r="H87" s="310"/>
      <c r="I87" s="310"/>
      <c r="J87" s="310"/>
      <c r="K87" s="311">
        <f t="shared" ref="K87" si="63">SUM(H87:J87)*100/F87</f>
        <v>0</v>
      </c>
      <c r="L87" s="310"/>
      <c r="M87" s="310">
        <v>1</v>
      </c>
      <c r="N87" s="310">
        <v>1</v>
      </c>
      <c r="O87" s="311">
        <f t="shared" ref="O87" si="64">SUM(L87:N87)*100/F87</f>
        <v>11.111111111111111</v>
      </c>
      <c r="P87" s="310"/>
      <c r="Q87" s="310">
        <v>4</v>
      </c>
      <c r="R87" s="310">
        <v>1</v>
      </c>
      <c r="S87" s="311">
        <f t="shared" ref="S87" si="65">SUM(P87:R87)*100/F87</f>
        <v>27.777777777777779</v>
      </c>
      <c r="T87" s="310">
        <v>6</v>
      </c>
      <c r="U87" s="310">
        <v>5</v>
      </c>
      <c r="V87" s="129"/>
      <c r="W87" s="130">
        <f t="shared" ref="W87" si="66">SUM(T87:V87)*100/F87</f>
        <v>61.111111111111114</v>
      </c>
      <c r="X87" s="122">
        <f t="shared" ref="X87" si="67">((1*H87)+(2*I87)+(3*J87)+(4*L87)+(5*M87)+(6*N87)+(7*P87)+(8*Q87)+(9*R87)+(10*T87)+(11*U87)+(12*V87))/F87</f>
        <v>9.2777777777777786</v>
      </c>
      <c r="Y87" s="123">
        <f t="shared" ref="Y87" si="68">S87+W87</f>
        <v>88.888888888888886</v>
      </c>
    </row>
    <row r="88" spans="1:25" x14ac:dyDescent="0.25">
      <c r="A88" s="58"/>
      <c r="B88" s="64" t="s">
        <v>62</v>
      </c>
      <c r="C88" s="37" t="s">
        <v>20</v>
      </c>
      <c r="D88" s="58">
        <v>4</v>
      </c>
      <c r="E88" s="300">
        <v>18</v>
      </c>
      <c r="F88" s="59">
        <f t="shared" si="3"/>
        <v>18</v>
      </c>
      <c r="G88" s="64" t="s">
        <v>36</v>
      </c>
      <c r="H88" s="308"/>
      <c r="I88" s="308"/>
      <c r="J88" s="308"/>
      <c r="K88" s="307">
        <f t="shared" si="4"/>
        <v>0</v>
      </c>
      <c r="L88" s="308"/>
      <c r="M88" s="308"/>
      <c r="N88" s="308"/>
      <c r="O88" s="307">
        <f t="shared" si="5"/>
        <v>0</v>
      </c>
      <c r="P88" s="308">
        <v>1</v>
      </c>
      <c r="Q88" s="308"/>
      <c r="R88" s="308">
        <v>6</v>
      </c>
      <c r="S88" s="307">
        <f t="shared" si="6"/>
        <v>38.888888888888886</v>
      </c>
      <c r="T88" s="308">
        <v>8</v>
      </c>
      <c r="U88" s="308">
        <v>3</v>
      </c>
      <c r="V88" s="66"/>
      <c r="W88" s="60">
        <f t="shared" si="7"/>
        <v>61.111111111111114</v>
      </c>
      <c r="X88" s="62">
        <f>((1*H88)+(2*I88)+(3*J88)+(4*L88)+(5*M88)+(6*N88)+(7*P88)+(8*Q88)+(9*R88)+(10*T88)+(11*U88)+(12*V88))/F88</f>
        <v>9.6666666666666661</v>
      </c>
      <c r="Y88" s="63">
        <f t="shared" si="16"/>
        <v>100</v>
      </c>
    </row>
    <row r="89" spans="1:25" x14ac:dyDescent="0.25">
      <c r="A89" s="58"/>
      <c r="B89" s="165" t="s">
        <v>70</v>
      </c>
      <c r="C89" s="142" t="s">
        <v>102</v>
      </c>
      <c r="D89" s="160">
        <v>5</v>
      </c>
      <c r="E89" s="305">
        <v>16</v>
      </c>
      <c r="F89" s="59">
        <f t="shared" si="3"/>
        <v>16</v>
      </c>
      <c r="G89" s="154" t="s">
        <v>37</v>
      </c>
      <c r="H89" s="309"/>
      <c r="I89" s="309"/>
      <c r="J89" s="309"/>
      <c r="K89" s="306">
        <f t="shared" si="4"/>
        <v>0</v>
      </c>
      <c r="L89" s="309"/>
      <c r="M89" s="309">
        <v>1</v>
      </c>
      <c r="N89" s="309">
        <v>1</v>
      </c>
      <c r="O89" s="306">
        <f t="shared" si="5"/>
        <v>12.5</v>
      </c>
      <c r="P89" s="309">
        <v>3</v>
      </c>
      <c r="Q89" s="309">
        <v>6</v>
      </c>
      <c r="R89" s="309">
        <v>2</v>
      </c>
      <c r="S89" s="306">
        <f t="shared" si="6"/>
        <v>68.75</v>
      </c>
      <c r="T89" s="309">
        <v>1</v>
      </c>
      <c r="U89" s="309">
        <v>2</v>
      </c>
      <c r="V89" s="161"/>
      <c r="W89" s="162">
        <f t="shared" si="7"/>
        <v>18.75</v>
      </c>
      <c r="X89" s="157">
        <f>((1*H89)+(2*I89)+(3*J89)+(4*L89)+(5*M89)+(6*N89)+(7*P89)+(8*Q89)+(9*R89)+(10*T89)+(11*U89)+(12*V89))/F89</f>
        <v>8.125</v>
      </c>
      <c r="Y89" s="158">
        <f t="shared" si="16"/>
        <v>87.5</v>
      </c>
    </row>
    <row r="90" spans="1:25" x14ac:dyDescent="0.25">
      <c r="A90" s="58"/>
      <c r="B90" s="165" t="s">
        <v>70</v>
      </c>
      <c r="C90" s="198" t="s">
        <v>108</v>
      </c>
      <c r="D90" s="197">
        <v>6</v>
      </c>
      <c r="E90" s="299">
        <v>17</v>
      </c>
      <c r="F90" s="51">
        <f t="shared" ref="F90:F91" si="69">H90+I90+J90+L90+M90+N90+P90+Q90+R90+T90+U90+V90</f>
        <v>17</v>
      </c>
      <c r="G90" s="213" t="s">
        <v>37</v>
      </c>
      <c r="H90" s="299"/>
      <c r="I90" s="299"/>
      <c r="J90" s="300">
        <v>1</v>
      </c>
      <c r="K90" s="301">
        <f>SUM(H90:J90)*100/F90</f>
        <v>5.882352941176471</v>
      </c>
      <c r="L90" s="302"/>
      <c r="M90" s="302">
        <v>2</v>
      </c>
      <c r="N90" s="303">
        <v>4</v>
      </c>
      <c r="O90" s="301">
        <f>SUM(L90:N90)*100/F90</f>
        <v>35.294117647058826</v>
      </c>
      <c r="P90" s="302">
        <v>3</v>
      </c>
      <c r="Q90" s="302">
        <v>3</v>
      </c>
      <c r="R90" s="303"/>
      <c r="S90" s="301">
        <f>SUM(P90:R90)*100/F90</f>
        <v>35.294117647058826</v>
      </c>
      <c r="T90" s="302">
        <v>3</v>
      </c>
      <c r="U90" s="302">
        <v>1</v>
      </c>
      <c r="V90" s="28"/>
      <c r="W90" s="43">
        <f>SUM(T90:V90)*100/F89</f>
        <v>25</v>
      </c>
      <c r="X90" s="199">
        <f t="shared" ref="X90:X91" si="70">((1*H90)+(2*I90)+(3*J90)+(4*L90)+(5*M90)+(6*N90)+(7*P90)+(8*Q90)+(9*R90)+(10*T90)+(11*U90)+(12*V90))/F90</f>
        <v>7.2352941176470589</v>
      </c>
      <c r="Y90" s="200">
        <f t="shared" ref="Y90:Y91" si="71">S90+W90</f>
        <v>60.294117647058826</v>
      </c>
    </row>
    <row r="91" spans="1:25" x14ac:dyDescent="0.25">
      <c r="A91" s="58"/>
      <c r="B91" s="165" t="s">
        <v>70</v>
      </c>
      <c r="C91" s="198" t="s">
        <v>114</v>
      </c>
      <c r="D91" s="197">
        <v>7</v>
      </c>
      <c r="E91" s="299">
        <v>17</v>
      </c>
      <c r="F91" s="51">
        <f t="shared" si="69"/>
        <v>17</v>
      </c>
      <c r="G91" s="213" t="s">
        <v>37</v>
      </c>
      <c r="H91" s="299"/>
      <c r="I91" s="299"/>
      <c r="J91" s="300"/>
      <c r="K91" s="301">
        <f>SUM(H91:J91)*100/F91</f>
        <v>0</v>
      </c>
      <c r="L91" s="302">
        <v>2</v>
      </c>
      <c r="M91" s="302">
        <v>3</v>
      </c>
      <c r="N91" s="303">
        <v>3</v>
      </c>
      <c r="O91" s="301">
        <f>SUM(L91:N91)*100/F91</f>
        <v>47.058823529411768</v>
      </c>
      <c r="P91" s="302">
        <v>3</v>
      </c>
      <c r="Q91" s="302">
        <v>1</v>
      </c>
      <c r="R91" s="303">
        <v>1</v>
      </c>
      <c r="S91" s="301">
        <f>SUM(P91:R91)*100/F91</f>
        <v>29.411764705882351</v>
      </c>
      <c r="T91" s="302">
        <v>3</v>
      </c>
      <c r="U91" s="302">
        <v>1</v>
      </c>
      <c r="V91" s="28"/>
      <c r="W91" s="43">
        <f>SUM(T91:V91)*100/F90</f>
        <v>23.529411764705884</v>
      </c>
      <c r="X91" s="199">
        <f t="shared" si="70"/>
        <v>7.0588235294117645</v>
      </c>
      <c r="Y91" s="200">
        <f t="shared" si="71"/>
        <v>52.941176470588232</v>
      </c>
    </row>
    <row r="92" spans="1:25" x14ac:dyDescent="0.25">
      <c r="A92" s="58"/>
      <c r="B92" s="64"/>
      <c r="C92" s="215"/>
      <c r="D92" s="61"/>
      <c r="E92" s="303"/>
      <c r="F92" s="69"/>
      <c r="G92" s="65"/>
      <c r="H92" s="308"/>
      <c r="I92" s="308"/>
      <c r="J92" s="308"/>
      <c r="K92" s="307"/>
      <c r="L92" s="308"/>
      <c r="M92" s="308"/>
      <c r="N92" s="308"/>
      <c r="O92" s="307"/>
      <c r="P92" s="308"/>
      <c r="Q92" s="308"/>
      <c r="R92" s="308"/>
      <c r="S92" s="307"/>
      <c r="T92" s="308"/>
      <c r="U92" s="308"/>
      <c r="V92" s="11"/>
      <c r="W92" s="60"/>
      <c r="X92" s="126">
        <f>X91-X90</f>
        <v>-0.17647058823529438</v>
      </c>
      <c r="Y92" s="126">
        <f>Y91-Y90</f>
        <v>-7.3529411764705941</v>
      </c>
    </row>
    <row r="93" spans="1:25" x14ac:dyDescent="0.25">
      <c r="A93" s="58"/>
      <c r="B93" s="78" t="s">
        <v>61</v>
      </c>
      <c r="C93" s="73" t="s">
        <v>91</v>
      </c>
      <c r="D93" s="75">
        <v>4</v>
      </c>
      <c r="E93" s="322">
        <v>14</v>
      </c>
      <c r="F93" s="59">
        <f t="shared" si="3"/>
        <v>14</v>
      </c>
      <c r="G93" s="78" t="s">
        <v>37</v>
      </c>
      <c r="H93" s="310"/>
      <c r="I93" s="310"/>
      <c r="J93" s="310"/>
      <c r="K93" s="311">
        <f t="shared" ref="K93" si="72">SUM(H93:J93)*100/F93</f>
        <v>0</v>
      </c>
      <c r="L93" s="310"/>
      <c r="M93" s="310">
        <v>4</v>
      </c>
      <c r="N93" s="310"/>
      <c r="O93" s="311">
        <f t="shared" ref="O93" si="73">SUM(L93:N93)*100/F93</f>
        <v>28.571428571428573</v>
      </c>
      <c r="P93" s="310">
        <v>1</v>
      </c>
      <c r="Q93" s="310">
        <v>2</v>
      </c>
      <c r="R93" s="310">
        <v>1</v>
      </c>
      <c r="S93" s="311">
        <f t="shared" ref="S93" si="74">SUM(P93:R93)*100/F93</f>
        <v>28.571428571428573</v>
      </c>
      <c r="T93" s="310">
        <v>4</v>
      </c>
      <c r="U93" s="310">
        <v>2</v>
      </c>
      <c r="V93" s="129"/>
      <c r="W93" s="130">
        <f t="shared" ref="W93" si="75">SUM(T93:V93)*100/F93</f>
        <v>42.857142857142854</v>
      </c>
      <c r="X93" s="122">
        <f t="shared" ref="X93" si="76">((1*H93)+(2*I93)+(3*J93)+(4*L93)+(5*M93)+(6*N93)+(7*P93)+(8*Q93)+(9*R93)+(10*T93)+(11*U93)+(12*V93))/F93</f>
        <v>8.1428571428571423</v>
      </c>
      <c r="Y93" s="123">
        <f t="shared" ref="Y93" si="77">S93+W93</f>
        <v>71.428571428571431</v>
      </c>
    </row>
    <row r="94" spans="1:25" x14ac:dyDescent="0.25">
      <c r="A94" s="58"/>
      <c r="B94" s="64" t="s">
        <v>70</v>
      </c>
      <c r="C94" s="37" t="s">
        <v>20</v>
      </c>
      <c r="D94" s="58">
        <v>5</v>
      </c>
      <c r="E94" s="300">
        <v>14</v>
      </c>
      <c r="F94" s="59">
        <f t="shared" si="3"/>
        <v>14</v>
      </c>
      <c r="G94" s="64" t="s">
        <v>37</v>
      </c>
      <c r="H94" s="308"/>
      <c r="I94" s="308"/>
      <c r="J94" s="308">
        <v>1</v>
      </c>
      <c r="K94" s="307">
        <f t="shared" si="4"/>
        <v>7.1428571428571432</v>
      </c>
      <c r="L94" s="308">
        <v>2</v>
      </c>
      <c r="M94" s="308">
        <v>1</v>
      </c>
      <c r="N94" s="308"/>
      <c r="O94" s="307">
        <f t="shared" si="5"/>
        <v>21.428571428571427</v>
      </c>
      <c r="P94" s="308">
        <v>1</v>
      </c>
      <c r="Q94" s="308">
        <v>6</v>
      </c>
      <c r="R94" s="308">
        <v>3</v>
      </c>
      <c r="S94" s="307">
        <f t="shared" si="6"/>
        <v>71.428571428571431</v>
      </c>
      <c r="T94" s="308"/>
      <c r="U94" s="308"/>
      <c r="V94" s="66"/>
      <c r="W94" s="60">
        <f t="shared" si="7"/>
        <v>0</v>
      </c>
      <c r="X94" s="62">
        <f t="shared" si="8"/>
        <v>7</v>
      </c>
      <c r="Y94" s="63">
        <f t="shared" si="16"/>
        <v>71.428571428571431</v>
      </c>
    </row>
    <row r="95" spans="1:25" x14ac:dyDescent="0.25">
      <c r="A95" s="58"/>
      <c r="B95" s="165" t="s">
        <v>69</v>
      </c>
      <c r="C95" s="142" t="s">
        <v>102</v>
      </c>
      <c r="D95" s="160">
        <v>6</v>
      </c>
      <c r="E95" s="305">
        <v>14</v>
      </c>
      <c r="F95" s="59">
        <f t="shared" si="3"/>
        <v>14</v>
      </c>
      <c r="G95" s="154" t="s">
        <v>37</v>
      </c>
      <c r="H95" s="309"/>
      <c r="I95" s="309">
        <v>1</v>
      </c>
      <c r="J95" s="309">
        <v>3</v>
      </c>
      <c r="K95" s="306">
        <f t="shared" si="4"/>
        <v>28.571428571428573</v>
      </c>
      <c r="L95" s="309">
        <v>2</v>
      </c>
      <c r="M95" s="309">
        <v>2</v>
      </c>
      <c r="N95" s="309"/>
      <c r="O95" s="306">
        <f t="shared" si="5"/>
        <v>28.571428571428573</v>
      </c>
      <c r="P95" s="309">
        <v>1</v>
      </c>
      <c r="Q95" s="309">
        <v>2</v>
      </c>
      <c r="R95" s="309">
        <v>3</v>
      </c>
      <c r="S95" s="306">
        <f t="shared" si="6"/>
        <v>42.857142857142854</v>
      </c>
      <c r="T95" s="309"/>
      <c r="U95" s="309"/>
      <c r="V95" s="161"/>
      <c r="W95" s="162">
        <f t="shared" si="7"/>
        <v>0</v>
      </c>
      <c r="X95" s="157">
        <f t="shared" si="8"/>
        <v>5.6428571428571432</v>
      </c>
      <c r="Y95" s="158">
        <f t="shared" si="16"/>
        <v>42.857142857142854</v>
      </c>
    </row>
    <row r="96" spans="1:25" x14ac:dyDescent="0.25">
      <c r="A96" s="58"/>
      <c r="B96" s="165" t="s">
        <v>69</v>
      </c>
      <c r="C96" s="198" t="s">
        <v>108</v>
      </c>
      <c r="D96" s="197">
        <v>7</v>
      </c>
      <c r="E96" s="299">
        <v>14</v>
      </c>
      <c r="F96" s="51">
        <f t="shared" si="3"/>
        <v>14</v>
      </c>
      <c r="G96" s="213" t="s">
        <v>37</v>
      </c>
      <c r="H96" s="299"/>
      <c r="I96" s="299">
        <v>1</v>
      </c>
      <c r="J96" s="300">
        <v>2</v>
      </c>
      <c r="K96" s="301">
        <f>SUM(H96:J96)*100/F96</f>
        <v>21.428571428571427</v>
      </c>
      <c r="L96" s="302">
        <v>1</v>
      </c>
      <c r="M96" s="302">
        <v>3</v>
      </c>
      <c r="N96" s="303">
        <v>1</v>
      </c>
      <c r="O96" s="301">
        <f>SUM(L96:N96)*100/F96</f>
        <v>35.714285714285715</v>
      </c>
      <c r="P96" s="302">
        <v>4</v>
      </c>
      <c r="Q96" s="302">
        <v>1</v>
      </c>
      <c r="R96" s="303">
        <v>1</v>
      </c>
      <c r="S96" s="301">
        <f>SUM(P96:R96)*100/F96</f>
        <v>42.857142857142854</v>
      </c>
      <c r="T96" s="302"/>
      <c r="U96" s="302"/>
      <c r="V96" s="28"/>
      <c r="W96" s="43">
        <f>SUM(T96:V96)*100/F95</f>
        <v>0</v>
      </c>
      <c r="X96" s="199">
        <f t="shared" si="8"/>
        <v>5.5714285714285712</v>
      </c>
      <c r="Y96" s="200">
        <f t="shared" si="16"/>
        <v>42.857142857142854</v>
      </c>
    </row>
    <row r="97" spans="1:25" x14ac:dyDescent="0.25">
      <c r="A97" s="58"/>
      <c r="B97" s="165" t="s">
        <v>69</v>
      </c>
      <c r="C97" s="198" t="s">
        <v>114</v>
      </c>
      <c r="D97" s="197">
        <v>8</v>
      </c>
      <c r="E97" s="299">
        <v>15</v>
      </c>
      <c r="F97" s="51">
        <f t="shared" si="3"/>
        <v>15</v>
      </c>
      <c r="G97" s="213" t="s">
        <v>37</v>
      </c>
      <c r="H97" s="299"/>
      <c r="I97" s="299">
        <v>1</v>
      </c>
      <c r="J97" s="300">
        <v>1</v>
      </c>
      <c r="K97" s="301">
        <f>SUM(H97:J97)*100/F97</f>
        <v>13.333333333333334</v>
      </c>
      <c r="L97" s="302">
        <v>2</v>
      </c>
      <c r="M97" s="302">
        <v>2</v>
      </c>
      <c r="N97" s="303">
        <v>2</v>
      </c>
      <c r="O97" s="301">
        <f>SUM(L97:N97)*100/F97</f>
        <v>40</v>
      </c>
      <c r="P97" s="302">
        <v>2</v>
      </c>
      <c r="Q97" s="302">
        <v>1</v>
      </c>
      <c r="R97" s="303">
        <v>3</v>
      </c>
      <c r="S97" s="301">
        <f>SUM(P97:R97)*100/F97</f>
        <v>40</v>
      </c>
      <c r="T97" s="302">
        <v>1</v>
      </c>
      <c r="U97" s="302"/>
      <c r="V97" s="28"/>
      <c r="W97" s="43">
        <f>SUM(T97:V97)*100/F96</f>
        <v>7.1428571428571432</v>
      </c>
      <c r="X97" s="199">
        <f t="shared" si="8"/>
        <v>6.2666666666666666</v>
      </c>
      <c r="Y97" s="200">
        <f t="shared" si="16"/>
        <v>47.142857142857146</v>
      </c>
    </row>
    <row r="98" spans="1:25" x14ac:dyDescent="0.25">
      <c r="A98" s="58"/>
      <c r="B98" s="64"/>
      <c r="C98" s="215"/>
      <c r="D98" s="61"/>
      <c r="E98" s="303"/>
      <c r="F98" s="69"/>
      <c r="G98" s="65"/>
      <c r="H98" s="308"/>
      <c r="I98" s="308"/>
      <c r="J98" s="308"/>
      <c r="K98" s="307"/>
      <c r="L98" s="308"/>
      <c r="M98" s="308"/>
      <c r="N98" s="308"/>
      <c r="O98" s="307"/>
      <c r="P98" s="308"/>
      <c r="Q98" s="308"/>
      <c r="R98" s="308"/>
      <c r="S98" s="307"/>
      <c r="T98" s="308"/>
      <c r="U98" s="308"/>
      <c r="V98" s="11"/>
      <c r="W98" s="60"/>
      <c r="X98" s="126">
        <f>X97-X96</f>
        <v>0.69523809523809543</v>
      </c>
      <c r="Y98" s="126">
        <f>Y97-Y96</f>
        <v>4.2857142857142918</v>
      </c>
    </row>
    <row r="99" spans="1:25" x14ac:dyDescent="0.25">
      <c r="A99" s="58"/>
      <c r="B99" s="78" t="s">
        <v>99</v>
      </c>
      <c r="C99" s="73" t="s">
        <v>91</v>
      </c>
      <c r="D99" s="75">
        <v>5</v>
      </c>
      <c r="E99" s="322">
        <v>15</v>
      </c>
      <c r="F99" s="59">
        <f t="shared" si="3"/>
        <v>15</v>
      </c>
      <c r="G99" s="78" t="s">
        <v>37</v>
      </c>
      <c r="H99" s="310"/>
      <c r="I99" s="310"/>
      <c r="J99" s="310">
        <v>1</v>
      </c>
      <c r="K99" s="311">
        <f t="shared" ref="K99" si="78">SUM(H99:J99)*100/F99</f>
        <v>6.666666666666667</v>
      </c>
      <c r="L99" s="310">
        <v>3</v>
      </c>
      <c r="M99" s="310"/>
      <c r="N99" s="310">
        <v>2</v>
      </c>
      <c r="O99" s="311">
        <f t="shared" ref="O99" si="79">SUM(L99:N99)*100/F99</f>
        <v>33.333333333333336</v>
      </c>
      <c r="P99" s="310">
        <v>1</v>
      </c>
      <c r="Q99" s="310">
        <v>3</v>
      </c>
      <c r="R99" s="310">
        <v>3</v>
      </c>
      <c r="S99" s="311">
        <f t="shared" ref="S99" si="80">SUM(P99:R99)*100/F99</f>
        <v>46.666666666666664</v>
      </c>
      <c r="T99" s="310">
        <v>2</v>
      </c>
      <c r="U99" s="310"/>
      <c r="V99" s="129"/>
      <c r="W99" s="130">
        <f t="shared" ref="W99" si="81">SUM(T99:V99)*100/F99</f>
        <v>13.333333333333334</v>
      </c>
      <c r="X99" s="122">
        <f t="shared" ref="X99" si="82">((1*H99)+(2*I99)+(3*J99)+(4*L99)+(5*M99)+(6*N99)+(7*P99)+(8*Q99)+(9*R99)+(10*T99)+(11*U99)+(12*V99))/F99</f>
        <v>7</v>
      </c>
      <c r="Y99" s="123">
        <f t="shared" ref="Y99" si="83">S99+W99</f>
        <v>60</v>
      </c>
    </row>
    <row r="100" spans="1:25" x14ac:dyDescent="0.25">
      <c r="A100" s="58"/>
      <c r="B100" s="64" t="s">
        <v>69</v>
      </c>
      <c r="C100" s="37" t="s">
        <v>20</v>
      </c>
      <c r="D100" s="58">
        <v>6</v>
      </c>
      <c r="E100" s="300">
        <v>16</v>
      </c>
      <c r="F100" s="59">
        <f t="shared" si="3"/>
        <v>15</v>
      </c>
      <c r="G100" s="64" t="s">
        <v>37</v>
      </c>
      <c r="H100" s="308"/>
      <c r="I100" s="308"/>
      <c r="J100" s="308">
        <v>1</v>
      </c>
      <c r="K100" s="307">
        <f t="shared" si="4"/>
        <v>6.25</v>
      </c>
      <c r="L100" s="308">
        <v>2</v>
      </c>
      <c r="M100" s="308">
        <v>1</v>
      </c>
      <c r="N100" s="308">
        <v>2</v>
      </c>
      <c r="O100" s="307">
        <f t="shared" si="5"/>
        <v>31.25</v>
      </c>
      <c r="P100" s="308">
        <v>3</v>
      </c>
      <c r="Q100" s="308">
        <v>3</v>
      </c>
      <c r="R100" s="308">
        <v>2</v>
      </c>
      <c r="S100" s="307">
        <f t="shared" si="6"/>
        <v>50</v>
      </c>
      <c r="T100" s="308">
        <v>1</v>
      </c>
      <c r="U100" s="308"/>
      <c r="V100" s="66"/>
      <c r="W100" s="60">
        <f t="shared" si="7"/>
        <v>6.25</v>
      </c>
      <c r="X100" s="62">
        <f t="shared" si="8"/>
        <v>6.7333333333333334</v>
      </c>
      <c r="Y100" s="63">
        <f t="shared" si="16"/>
        <v>56.25</v>
      </c>
    </row>
    <row r="101" spans="1:25" x14ac:dyDescent="0.25">
      <c r="A101" s="58"/>
      <c r="B101" s="154" t="s">
        <v>69</v>
      </c>
      <c r="C101" s="142" t="s">
        <v>102</v>
      </c>
      <c r="D101" s="160">
        <v>7</v>
      </c>
      <c r="E101" s="305">
        <v>14</v>
      </c>
      <c r="F101" s="59">
        <f t="shared" si="3"/>
        <v>14</v>
      </c>
      <c r="G101" s="154" t="s">
        <v>37</v>
      </c>
      <c r="H101" s="309"/>
      <c r="I101" s="309"/>
      <c r="J101" s="309">
        <v>2</v>
      </c>
      <c r="K101" s="306">
        <f t="shared" si="4"/>
        <v>14.285714285714286</v>
      </c>
      <c r="L101" s="309">
        <v>1</v>
      </c>
      <c r="M101" s="309">
        <v>2</v>
      </c>
      <c r="N101" s="309"/>
      <c r="O101" s="306">
        <f t="shared" si="5"/>
        <v>21.428571428571427</v>
      </c>
      <c r="P101" s="309">
        <v>3</v>
      </c>
      <c r="Q101" s="309">
        <v>2</v>
      </c>
      <c r="R101" s="309">
        <v>3</v>
      </c>
      <c r="S101" s="306">
        <f t="shared" si="6"/>
        <v>57.142857142857146</v>
      </c>
      <c r="T101" s="309">
        <v>1</v>
      </c>
      <c r="U101" s="309"/>
      <c r="V101" s="161"/>
      <c r="W101" s="162">
        <f t="shared" si="7"/>
        <v>7.1428571428571432</v>
      </c>
      <c r="X101" s="157">
        <f t="shared" si="8"/>
        <v>6.7142857142857144</v>
      </c>
      <c r="Y101" s="158">
        <f t="shared" si="16"/>
        <v>64.285714285714292</v>
      </c>
    </row>
    <row r="102" spans="1:25" x14ac:dyDescent="0.25">
      <c r="A102" s="58"/>
      <c r="B102" s="154" t="s">
        <v>69</v>
      </c>
      <c r="C102" s="198" t="s">
        <v>108</v>
      </c>
      <c r="D102" s="197">
        <v>8</v>
      </c>
      <c r="E102" s="299">
        <v>14</v>
      </c>
      <c r="F102" s="51">
        <f t="shared" ref="F102:F103" si="84">H102+I102+J102+L102+M102+N102+P102+Q102+R102+T102+U102+V102</f>
        <v>14</v>
      </c>
      <c r="G102" s="213" t="s">
        <v>37</v>
      </c>
      <c r="H102" s="299"/>
      <c r="I102" s="299"/>
      <c r="J102" s="300">
        <v>2</v>
      </c>
      <c r="K102" s="301">
        <f>SUM(H102:J102)*100/F102</f>
        <v>14.285714285714286</v>
      </c>
      <c r="L102" s="302">
        <v>2</v>
      </c>
      <c r="M102" s="302"/>
      <c r="N102" s="303">
        <v>1</v>
      </c>
      <c r="O102" s="301">
        <f>SUM(L102:N102)*100/F102</f>
        <v>21.428571428571427</v>
      </c>
      <c r="P102" s="302">
        <v>3</v>
      </c>
      <c r="Q102" s="302">
        <v>2</v>
      </c>
      <c r="R102" s="303">
        <v>3</v>
      </c>
      <c r="S102" s="301">
        <f>SUM(P102:R102)*100/F102</f>
        <v>57.142857142857146</v>
      </c>
      <c r="T102" s="302"/>
      <c r="U102" s="302">
        <v>1</v>
      </c>
      <c r="V102" s="28"/>
      <c r="W102" s="43">
        <f>SUM(T102:V102)*100/F101</f>
        <v>7.1428571428571432</v>
      </c>
      <c r="X102" s="199">
        <f t="shared" ref="X102:X103" si="85">((1*H102)+(2*I102)+(3*J102)+(4*L102)+(5*M102)+(6*N102)+(7*P102)+(8*Q102)+(9*R102)+(10*T102)+(11*U102)+(12*V102))/F102</f>
        <v>6.7857142857142856</v>
      </c>
      <c r="Y102" s="200">
        <f t="shared" ref="Y102:Y103" si="86">S102+W102</f>
        <v>64.285714285714292</v>
      </c>
    </row>
    <row r="103" spans="1:25" x14ac:dyDescent="0.25">
      <c r="A103" s="58"/>
      <c r="B103" s="154" t="s">
        <v>69</v>
      </c>
      <c r="C103" s="198" t="s">
        <v>114</v>
      </c>
      <c r="D103" s="197">
        <v>9</v>
      </c>
      <c r="E103" s="299">
        <v>14</v>
      </c>
      <c r="F103" s="51">
        <f t="shared" si="84"/>
        <v>14</v>
      </c>
      <c r="G103" s="213" t="s">
        <v>37</v>
      </c>
      <c r="H103" s="299"/>
      <c r="I103" s="299">
        <v>1</v>
      </c>
      <c r="J103" s="300">
        <v>2</v>
      </c>
      <c r="K103" s="301">
        <f>SUM(H103:J103)*100/F103</f>
        <v>21.428571428571427</v>
      </c>
      <c r="L103" s="302">
        <v>1</v>
      </c>
      <c r="M103" s="302">
        <v>1</v>
      </c>
      <c r="N103" s="303">
        <v>2</v>
      </c>
      <c r="O103" s="301">
        <f>SUM(L103:N103)*100/F103</f>
        <v>28.571428571428573</v>
      </c>
      <c r="P103" s="302">
        <v>3</v>
      </c>
      <c r="Q103" s="302">
        <v>1</v>
      </c>
      <c r="R103" s="303">
        <v>1</v>
      </c>
      <c r="S103" s="301">
        <f>SUM(P103:R103)*100/F103</f>
        <v>35.714285714285715</v>
      </c>
      <c r="T103" s="302">
        <v>2</v>
      </c>
      <c r="U103" s="302"/>
      <c r="V103" s="28"/>
      <c r="W103" s="43">
        <f>SUM(T103:V103)*100/F102</f>
        <v>14.285714285714286</v>
      </c>
      <c r="X103" s="199">
        <f t="shared" si="85"/>
        <v>6.2142857142857144</v>
      </c>
      <c r="Y103" s="200">
        <f t="shared" si="86"/>
        <v>50</v>
      </c>
    </row>
    <row r="104" spans="1:25" x14ac:dyDescent="0.25">
      <c r="A104" s="58"/>
      <c r="B104" s="64"/>
      <c r="C104" s="215"/>
      <c r="D104" s="61"/>
      <c r="E104" s="303"/>
      <c r="F104" s="69"/>
      <c r="G104" s="65"/>
      <c r="H104" s="308"/>
      <c r="I104" s="308"/>
      <c r="J104" s="308"/>
      <c r="K104" s="307"/>
      <c r="L104" s="308"/>
      <c r="M104" s="308"/>
      <c r="N104" s="308"/>
      <c r="O104" s="307"/>
      <c r="P104" s="308"/>
      <c r="Q104" s="308"/>
      <c r="R104" s="308"/>
      <c r="S104" s="307"/>
      <c r="T104" s="308"/>
      <c r="U104" s="308"/>
      <c r="V104" s="11"/>
      <c r="W104" s="60"/>
      <c r="X104" s="126">
        <f>X103-X102</f>
        <v>-0.57142857142857117</v>
      </c>
      <c r="Y104" s="126">
        <f>Y103-Y102</f>
        <v>-14.285714285714292</v>
      </c>
    </row>
    <row r="105" spans="1:25" x14ac:dyDescent="0.25">
      <c r="A105" s="58"/>
      <c r="B105" s="78" t="s">
        <v>99</v>
      </c>
      <c r="C105" s="73" t="s">
        <v>91</v>
      </c>
      <c r="D105" s="75">
        <v>6</v>
      </c>
      <c r="E105" s="322">
        <v>11</v>
      </c>
      <c r="F105" s="59">
        <f t="shared" si="3"/>
        <v>11</v>
      </c>
      <c r="G105" s="78" t="s">
        <v>37</v>
      </c>
      <c r="H105" s="310">
        <v>1</v>
      </c>
      <c r="I105" s="310"/>
      <c r="J105" s="310"/>
      <c r="K105" s="311">
        <f>SUM(H105:J105)*100/F105</f>
        <v>9.0909090909090917</v>
      </c>
      <c r="L105" s="310">
        <v>1</v>
      </c>
      <c r="M105" s="310">
        <v>1</v>
      </c>
      <c r="N105" s="310">
        <v>2</v>
      </c>
      <c r="O105" s="311">
        <f>SUM(L105:N105)*100/F105</f>
        <v>36.363636363636367</v>
      </c>
      <c r="P105" s="310">
        <v>1</v>
      </c>
      <c r="Q105" s="310"/>
      <c r="R105" s="310">
        <v>2</v>
      </c>
      <c r="S105" s="311">
        <f>SUM(P105:R105)*100/F105</f>
        <v>27.272727272727273</v>
      </c>
      <c r="T105" s="310">
        <v>3</v>
      </c>
      <c r="U105" s="310"/>
      <c r="V105" s="129"/>
      <c r="W105" s="130">
        <f>SUM(T105:V105)*100/F105</f>
        <v>27.272727272727273</v>
      </c>
      <c r="X105" s="122">
        <f t="shared" ref="X105" si="87">((1*H105)+(2*I105)+(3*J105)+(4*L105)+(5*M105)+(6*N105)+(7*P105)+(8*Q105)+(9*R105)+(10*T105)+(11*U105)+(12*V105))/F105</f>
        <v>7</v>
      </c>
      <c r="Y105" s="123">
        <f t="shared" ref="Y105" si="88">S105+W105</f>
        <v>54.545454545454547</v>
      </c>
    </row>
    <row r="106" spans="1:25" x14ac:dyDescent="0.25">
      <c r="A106" s="58"/>
      <c r="B106" s="67" t="s">
        <v>70</v>
      </c>
      <c r="C106" s="37" t="s">
        <v>20</v>
      </c>
      <c r="D106" s="58">
        <v>7</v>
      </c>
      <c r="E106" s="300">
        <v>11</v>
      </c>
      <c r="F106" s="59">
        <f>H106+I106+J106+L106+M106+N106+P106+Q106+R106+T106+U106+V106</f>
        <v>11</v>
      </c>
      <c r="G106" s="64" t="s">
        <v>37</v>
      </c>
      <c r="H106" s="308"/>
      <c r="I106" s="308">
        <v>2</v>
      </c>
      <c r="J106" s="308"/>
      <c r="K106" s="307">
        <f t="shared" si="4"/>
        <v>18.181818181818183</v>
      </c>
      <c r="L106" s="308">
        <v>1</v>
      </c>
      <c r="M106" s="308">
        <v>1</v>
      </c>
      <c r="N106" s="308">
        <v>1</v>
      </c>
      <c r="O106" s="307">
        <f t="shared" si="5"/>
        <v>27.272727272727273</v>
      </c>
      <c r="P106" s="308">
        <v>1</v>
      </c>
      <c r="Q106" s="308">
        <v>1</v>
      </c>
      <c r="R106" s="308">
        <v>3</v>
      </c>
      <c r="S106" s="307">
        <f t="shared" si="6"/>
        <v>45.454545454545453</v>
      </c>
      <c r="T106" s="308">
        <v>1</v>
      </c>
      <c r="U106" s="308"/>
      <c r="V106" s="66"/>
      <c r="W106" s="60">
        <f t="shared" si="7"/>
        <v>9.0909090909090917</v>
      </c>
      <c r="X106" s="62">
        <f>((1*H106)+(2*I106)+(3*J106)+(4*L106)+(5*M106)+(6*N106)+(7*P106)+(8*Q106)+(9*R106)+(10*T106)+(11*U106)+(12*V106))/F106</f>
        <v>6.4545454545454541</v>
      </c>
      <c r="Y106" s="63">
        <f t="shared" si="16"/>
        <v>54.545454545454547</v>
      </c>
    </row>
    <row r="107" spans="1:25" x14ac:dyDescent="0.25">
      <c r="A107" s="58"/>
      <c r="B107" s="167" t="s">
        <v>70</v>
      </c>
      <c r="C107" s="142" t="s">
        <v>102</v>
      </c>
      <c r="D107" s="160">
        <v>8</v>
      </c>
      <c r="E107" s="305">
        <v>10</v>
      </c>
      <c r="F107" s="59">
        <f>H107+I107+J107+L107+M107+N107+P107+Q107+R107+T107+U107+V107</f>
        <v>10</v>
      </c>
      <c r="G107" s="154" t="s">
        <v>37</v>
      </c>
      <c r="H107" s="309"/>
      <c r="I107" s="309"/>
      <c r="J107" s="309">
        <v>2</v>
      </c>
      <c r="K107" s="306">
        <f t="shared" si="4"/>
        <v>20</v>
      </c>
      <c r="L107" s="309">
        <v>1</v>
      </c>
      <c r="M107" s="309">
        <v>1</v>
      </c>
      <c r="N107" s="309">
        <v>1</v>
      </c>
      <c r="O107" s="306">
        <f t="shared" si="5"/>
        <v>30</v>
      </c>
      <c r="P107" s="309"/>
      <c r="Q107" s="309">
        <v>1</v>
      </c>
      <c r="R107" s="309">
        <v>3</v>
      </c>
      <c r="S107" s="306">
        <f t="shared" si="6"/>
        <v>40</v>
      </c>
      <c r="T107" s="309">
        <v>1</v>
      </c>
      <c r="U107" s="309"/>
      <c r="V107" s="161"/>
      <c r="W107" s="162">
        <f t="shared" si="7"/>
        <v>10</v>
      </c>
      <c r="X107" s="157">
        <f>((1*H107)+(2*I107)+(3*J107)+(4*L107)+(5*M107)+(6*N107)+(7*P107)+(8*Q107)+(9*R107)+(10*T107)+(11*U107)+(12*V107))/F107</f>
        <v>6.6</v>
      </c>
      <c r="Y107" s="158">
        <f t="shared" si="16"/>
        <v>50</v>
      </c>
    </row>
    <row r="108" spans="1:25" x14ac:dyDescent="0.25">
      <c r="A108" s="58"/>
      <c r="B108" s="167" t="s">
        <v>70</v>
      </c>
      <c r="C108" s="198" t="s">
        <v>108</v>
      </c>
      <c r="D108" s="197">
        <v>9</v>
      </c>
      <c r="E108" s="299">
        <v>10</v>
      </c>
      <c r="F108" s="51">
        <f t="shared" ref="F108:F109" si="89">H108+I108+J108+L108+M108+N108+P108+Q108+R108+T108+U108+V108</f>
        <v>10</v>
      </c>
      <c r="G108" s="213" t="s">
        <v>37</v>
      </c>
      <c r="H108" s="299"/>
      <c r="I108" s="299">
        <v>4</v>
      </c>
      <c r="J108" s="300"/>
      <c r="K108" s="301">
        <f>SUM(H108:J108)*100/F108</f>
        <v>40</v>
      </c>
      <c r="L108" s="302">
        <v>1</v>
      </c>
      <c r="M108" s="302">
        <v>1</v>
      </c>
      <c r="N108" s="303">
        <v>1</v>
      </c>
      <c r="O108" s="301">
        <f>SUM(L108:N108)*100/F108</f>
        <v>30</v>
      </c>
      <c r="P108" s="302">
        <v>1</v>
      </c>
      <c r="Q108" s="302">
        <v>2</v>
      </c>
      <c r="R108" s="303"/>
      <c r="S108" s="301">
        <f>SUM(P108:R108)*100/F108</f>
        <v>30</v>
      </c>
      <c r="T108" s="302"/>
      <c r="U108" s="302"/>
      <c r="V108" s="28"/>
      <c r="W108" s="43">
        <f>SUM(T108:V108)*100/F107</f>
        <v>0</v>
      </c>
      <c r="X108" s="199">
        <f t="shared" ref="X108:X109" si="90">((1*H108)+(2*I108)+(3*J108)+(4*L108)+(5*M108)+(6*N108)+(7*P108)+(8*Q108)+(9*R108)+(10*T108)+(11*U108)+(12*V108))/F108</f>
        <v>4.5999999999999996</v>
      </c>
      <c r="Y108" s="200">
        <f t="shared" si="16"/>
        <v>30</v>
      </c>
    </row>
    <row r="109" spans="1:25" x14ac:dyDescent="0.25">
      <c r="A109" s="58"/>
      <c r="B109" s="167" t="s">
        <v>70</v>
      </c>
      <c r="C109" s="198" t="s">
        <v>114</v>
      </c>
      <c r="D109" s="197">
        <v>10</v>
      </c>
      <c r="E109" s="299">
        <v>9</v>
      </c>
      <c r="F109" s="51">
        <f t="shared" si="89"/>
        <v>9</v>
      </c>
      <c r="G109" s="213" t="s">
        <v>37</v>
      </c>
      <c r="H109" s="299"/>
      <c r="I109" s="299">
        <v>3</v>
      </c>
      <c r="J109" s="300">
        <v>2</v>
      </c>
      <c r="K109" s="301">
        <f>SUM(H109:J109)*100/F109</f>
        <v>55.555555555555557</v>
      </c>
      <c r="L109" s="302"/>
      <c r="M109" s="302">
        <v>1</v>
      </c>
      <c r="N109" s="303"/>
      <c r="O109" s="301">
        <f>SUM(L109:N109)*100/F109</f>
        <v>11.111111111111111</v>
      </c>
      <c r="P109" s="302">
        <v>3</v>
      </c>
      <c r="Q109" s="302"/>
      <c r="R109" s="303"/>
      <c r="S109" s="301">
        <f>SUM(P109:R109)*100/F109</f>
        <v>33.333333333333336</v>
      </c>
      <c r="T109" s="302"/>
      <c r="U109" s="302"/>
      <c r="V109" s="28"/>
      <c r="W109" s="43">
        <f>SUM(T109:V109)*100/F108</f>
        <v>0</v>
      </c>
      <c r="X109" s="199">
        <f t="shared" si="90"/>
        <v>4.2222222222222223</v>
      </c>
      <c r="Y109" s="200">
        <f t="shared" si="16"/>
        <v>33.333333333333336</v>
      </c>
    </row>
    <row r="110" spans="1:25" x14ac:dyDescent="0.25">
      <c r="A110" s="58"/>
      <c r="B110" s="67"/>
      <c r="C110" s="215"/>
      <c r="D110" s="61"/>
      <c r="E110" s="303"/>
      <c r="F110" s="69"/>
      <c r="G110" s="65"/>
      <c r="H110" s="308"/>
      <c r="I110" s="308"/>
      <c r="J110" s="308"/>
      <c r="K110" s="307"/>
      <c r="L110" s="308"/>
      <c r="M110" s="308"/>
      <c r="N110" s="308"/>
      <c r="O110" s="307"/>
      <c r="P110" s="308"/>
      <c r="Q110" s="308"/>
      <c r="R110" s="308"/>
      <c r="S110" s="307"/>
      <c r="T110" s="308"/>
      <c r="U110" s="308"/>
      <c r="V110" s="11"/>
      <c r="W110" s="60"/>
      <c r="X110" s="126">
        <f>X109-X108</f>
        <v>-0.37777777777777732</v>
      </c>
      <c r="Y110" s="126">
        <f>Y109-Y108</f>
        <v>3.3333333333333357</v>
      </c>
    </row>
    <row r="111" spans="1:25" x14ac:dyDescent="0.25">
      <c r="A111" s="58"/>
      <c r="B111" s="78" t="s">
        <v>99</v>
      </c>
      <c r="C111" s="73" t="s">
        <v>91</v>
      </c>
      <c r="D111" s="75">
        <v>7</v>
      </c>
      <c r="E111" s="322">
        <v>11</v>
      </c>
      <c r="F111" s="59">
        <f t="shared" si="3"/>
        <v>11</v>
      </c>
      <c r="G111" s="78" t="s">
        <v>37</v>
      </c>
      <c r="H111" s="310"/>
      <c r="I111" s="310"/>
      <c r="J111" s="310"/>
      <c r="K111" s="311">
        <f t="shared" ref="K111" si="91">SUM(H111:J111)*100/F111</f>
        <v>0</v>
      </c>
      <c r="L111" s="310"/>
      <c r="M111" s="310">
        <v>1</v>
      </c>
      <c r="N111" s="310">
        <v>1</v>
      </c>
      <c r="O111" s="311">
        <f t="shared" ref="O111" si="92">SUM(L111:N111)*100/F111</f>
        <v>18.181818181818183</v>
      </c>
      <c r="P111" s="310">
        <v>3</v>
      </c>
      <c r="Q111" s="310">
        <v>1</v>
      </c>
      <c r="R111" s="310">
        <v>3</v>
      </c>
      <c r="S111" s="311">
        <f t="shared" ref="S111" si="93">SUM(P111:R111)*100/F111</f>
        <v>63.636363636363633</v>
      </c>
      <c r="T111" s="310">
        <v>2</v>
      </c>
      <c r="U111" s="310"/>
      <c r="V111" s="129"/>
      <c r="W111" s="130">
        <f t="shared" ref="W111" si="94">SUM(T111:V111)*100/F111</f>
        <v>18.181818181818183</v>
      </c>
      <c r="X111" s="122">
        <f t="shared" ref="X111" si="95">((1*H111)+(2*I111)+(3*J111)+(4*L111)+(5*M111)+(6*N111)+(7*P111)+(8*Q111)+(9*R111)+(10*T111)+(11*U111)+(12*V111))/F111</f>
        <v>7.9090909090909092</v>
      </c>
      <c r="Y111" s="123">
        <f t="shared" ref="Y111" si="96">S111+W111</f>
        <v>81.818181818181813</v>
      </c>
    </row>
    <row r="112" spans="1:25" x14ac:dyDescent="0.25">
      <c r="A112" s="58"/>
      <c r="B112" s="57" t="s">
        <v>70</v>
      </c>
      <c r="C112" s="37" t="s">
        <v>20</v>
      </c>
      <c r="D112" s="58">
        <v>8</v>
      </c>
      <c r="E112" s="323">
        <v>12</v>
      </c>
      <c r="F112" s="59">
        <f t="shared" si="3"/>
        <v>12</v>
      </c>
      <c r="G112" s="64" t="s">
        <v>37</v>
      </c>
      <c r="H112" s="308"/>
      <c r="I112" s="308"/>
      <c r="J112" s="308"/>
      <c r="K112" s="307">
        <f t="shared" si="4"/>
        <v>0</v>
      </c>
      <c r="L112" s="308"/>
      <c r="M112" s="308">
        <v>2</v>
      </c>
      <c r="N112" s="308">
        <v>1</v>
      </c>
      <c r="O112" s="307">
        <f t="shared" si="5"/>
        <v>25</v>
      </c>
      <c r="P112" s="308">
        <v>2</v>
      </c>
      <c r="Q112" s="308">
        <v>3</v>
      </c>
      <c r="R112" s="308">
        <v>1</v>
      </c>
      <c r="S112" s="307">
        <f t="shared" si="6"/>
        <v>50</v>
      </c>
      <c r="T112" s="308">
        <v>3</v>
      </c>
      <c r="U112" s="308"/>
      <c r="V112" s="66"/>
      <c r="W112" s="60">
        <f t="shared" si="7"/>
        <v>25</v>
      </c>
      <c r="X112" s="62">
        <f t="shared" si="8"/>
        <v>7.75</v>
      </c>
      <c r="Y112" s="63">
        <f t="shared" si="16"/>
        <v>75</v>
      </c>
    </row>
    <row r="113" spans="1:25" x14ac:dyDescent="0.25">
      <c r="A113" s="58"/>
      <c r="B113" s="168" t="s">
        <v>70</v>
      </c>
      <c r="C113" s="142" t="s">
        <v>102</v>
      </c>
      <c r="D113" s="160">
        <v>9</v>
      </c>
      <c r="E113" s="324">
        <v>12</v>
      </c>
      <c r="F113" s="59">
        <f t="shared" si="3"/>
        <v>12</v>
      </c>
      <c r="G113" s="154" t="s">
        <v>37</v>
      </c>
      <c r="H113" s="309"/>
      <c r="I113" s="309"/>
      <c r="J113" s="309"/>
      <c r="K113" s="306">
        <f t="shared" si="4"/>
        <v>0</v>
      </c>
      <c r="L113" s="309"/>
      <c r="M113" s="309">
        <v>1</v>
      </c>
      <c r="N113" s="309">
        <v>1</v>
      </c>
      <c r="O113" s="306">
        <f t="shared" si="5"/>
        <v>16.666666666666668</v>
      </c>
      <c r="P113" s="309">
        <v>1</v>
      </c>
      <c r="Q113" s="309">
        <v>5</v>
      </c>
      <c r="R113" s="309">
        <v>1</v>
      </c>
      <c r="S113" s="306">
        <f t="shared" si="6"/>
        <v>58.333333333333336</v>
      </c>
      <c r="T113" s="309">
        <v>1</v>
      </c>
      <c r="U113" s="309">
        <v>2</v>
      </c>
      <c r="V113" s="161"/>
      <c r="W113" s="162">
        <f t="shared" si="7"/>
        <v>25</v>
      </c>
      <c r="X113" s="157">
        <f t="shared" si="8"/>
        <v>8.25</v>
      </c>
      <c r="Y113" s="158">
        <f t="shared" si="16"/>
        <v>83.333333333333343</v>
      </c>
    </row>
    <row r="114" spans="1:25" x14ac:dyDescent="0.25">
      <c r="A114" s="58"/>
      <c r="B114" s="168" t="s">
        <v>70</v>
      </c>
      <c r="C114" s="198" t="s">
        <v>108</v>
      </c>
      <c r="D114" s="197">
        <v>10</v>
      </c>
      <c r="E114" s="299">
        <v>11</v>
      </c>
      <c r="F114" s="51">
        <f t="shared" si="3"/>
        <v>11</v>
      </c>
      <c r="G114" s="213" t="s">
        <v>37</v>
      </c>
      <c r="H114" s="299"/>
      <c r="I114" s="299"/>
      <c r="J114" s="300"/>
      <c r="K114" s="301">
        <f>SUM(H114:J114)*100/F114</f>
        <v>0</v>
      </c>
      <c r="L114" s="302"/>
      <c r="M114" s="302">
        <v>1</v>
      </c>
      <c r="N114" s="303">
        <v>1</v>
      </c>
      <c r="O114" s="301">
        <f>SUM(L114:N114)*100/F114</f>
        <v>18.181818181818183</v>
      </c>
      <c r="P114" s="302">
        <v>4</v>
      </c>
      <c r="Q114" s="302">
        <v>2</v>
      </c>
      <c r="R114" s="303">
        <v>1</v>
      </c>
      <c r="S114" s="301">
        <f>SUM(P114:R114)*100/F114</f>
        <v>63.636363636363633</v>
      </c>
      <c r="T114" s="302">
        <v>2</v>
      </c>
      <c r="U114" s="302"/>
      <c r="V114" s="28"/>
      <c r="W114" s="43">
        <f>SUM(T114:V114)*100/F113</f>
        <v>16.666666666666668</v>
      </c>
      <c r="X114" s="199">
        <f t="shared" si="8"/>
        <v>7.6363636363636367</v>
      </c>
      <c r="Y114" s="200">
        <f t="shared" ref="Y114:Y115" si="97">S114+W114</f>
        <v>80.303030303030297</v>
      </c>
    </row>
    <row r="115" spans="1:25" x14ac:dyDescent="0.25">
      <c r="A115" s="58"/>
      <c r="B115" s="168" t="s">
        <v>70</v>
      </c>
      <c r="C115" s="198" t="s">
        <v>114</v>
      </c>
      <c r="D115" s="197">
        <v>11</v>
      </c>
      <c r="E115" s="299">
        <v>11</v>
      </c>
      <c r="F115" s="51">
        <f t="shared" si="3"/>
        <v>11</v>
      </c>
      <c r="G115" s="213" t="s">
        <v>37</v>
      </c>
      <c r="H115" s="299"/>
      <c r="I115" s="299"/>
      <c r="J115" s="300"/>
      <c r="K115" s="301">
        <f>SUM(H115:J115)*100/F115</f>
        <v>0</v>
      </c>
      <c r="L115" s="302"/>
      <c r="M115" s="302"/>
      <c r="N115" s="303">
        <v>1</v>
      </c>
      <c r="O115" s="301">
        <f>SUM(L115:N115)*100/F115</f>
        <v>9.0909090909090917</v>
      </c>
      <c r="P115" s="302">
        <v>5</v>
      </c>
      <c r="Q115" s="302">
        <v>1</v>
      </c>
      <c r="R115" s="303">
        <v>2</v>
      </c>
      <c r="S115" s="301">
        <f>SUM(P115:R115)*100/F115</f>
        <v>72.727272727272734</v>
      </c>
      <c r="T115" s="302">
        <v>2</v>
      </c>
      <c r="U115" s="302"/>
      <c r="V115" s="28"/>
      <c r="W115" s="43">
        <f>SUM(T115:V115)*100/F114</f>
        <v>18.181818181818183</v>
      </c>
      <c r="X115" s="199">
        <f t="shared" si="8"/>
        <v>7.9090909090909092</v>
      </c>
      <c r="Y115" s="200">
        <f t="shared" si="97"/>
        <v>90.909090909090921</v>
      </c>
    </row>
    <row r="116" spans="1:25" x14ac:dyDescent="0.25">
      <c r="A116" s="58"/>
      <c r="B116" s="57"/>
      <c r="C116" s="215"/>
      <c r="D116" s="61"/>
      <c r="E116" s="303"/>
      <c r="F116" s="69"/>
      <c r="G116" s="65"/>
      <c r="H116" s="308"/>
      <c r="I116" s="308"/>
      <c r="J116" s="308"/>
      <c r="K116" s="307"/>
      <c r="L116" s="308"/>
      <c r="M116" s="308"/>
      <c r="N116" s="308"/>
      <c r="O116" s="307"/>
      <c r="P116" s="308"/>
      <c r="Q116" s="308"/>
      <c r="R116" s="308"/>
      <c r="S116" s="307"/>
      <c r="T116" s="308"/>
      <c r="U116" s="308"/>
      <c r="V116" s="11"/>
      <c r="W116" s="60"/>
      <c r="X116" s="126">
        <f>X115-X114</f>
        <v>0.27272727272727249</v>
      </c>
      <c r="Y116" s="126">
        <f>Y115-Y114</f>
        <v>10.606060606060623</v>
      </c>
    </row>
    <row r="117" spans="1:25" x14ac:dyDescent="0.25">
      <c r="A117" s="58"/>
      <c r="B117" s="78" t="s">
        <v>99</v>
      </c>
      <c r="C117" s="73" t="s">
        <v>91</v>
      </c>
      <c r="D117" s="75">
        <v>8</v>
      </c>
      <c r="E117" s="326">
        <v>11</v>
      </c>
      <c r="F117" s="59">
        <f t="shared" si="3"/>
        <v>11</v>
      </c>
      <c r="G117" s="78" t="s">
        <v>37</v>
      </c>
      <c r="H117" s="310"/>
      <c r="I117" s="310"/>
      <c r="J117" s="310"/>
      <c r="K117" s="311">
        <f t="shared" ref="K117" si="98">SUM(H117:J117)*100/F117</f>
        <v>0</v>
      </c>
      <c r="L117" s="310">
        <v>1</v>
      </c>
      <c r="M117" s="310">
        <v>1</v>
      </c>
      <c r="N117" s="310">
        <v>2</v>
      </c>
      <c r="O117" s="311">
        <f t="shared" ref="O117" si="99">SUM(L117:N117)*100/F117</f>
        <v>36.363636363636367</v>
      </c>
      <c r="P117" s="310">
        <v>3</v>
      </c>
      <c r="Q117" s="310">
        <v>1</v>
      </c>
      <c r="R117" s="310"/>
      <c r="S117" s="311">
        <f t="shared" ref="S117" si="100">SUM(P117:R117)*100/F117</f>
        <v>36.363636363636367</v>
      </c>
      <c r="T117" s="310">
        <v>2</v>
      </c>
      <c r="U117" s="310">
        <v>1</v>
      </c>
      <c r="V117" s="110"/>
      <c r="W117" s="113">
        <f t="shared" ref="W117" si="101">SUM(T117:V117)*100/F117</f>
        <v>27.272727272727273</v>
      </c>
      <c r="X117" s="122">
        <f t="shared" ref="X117" si="102">((1*H117)+(2*I117)+(3*J117)+(4*L117)+(5*M117)+(6*N117)+(7*P117)+(8*Q117)+(9*R117)+(10*T117)+(11*U117)+(12*V117))/F117</f>
        <v>7.3636363636363633</v>
      </c>
      <c r="Y117" s="123">
        <f t="shared" ref="Y117" si="103">S117+W117</f>
        <v>63.63636363636364</v>
      </c>
    </row>
    <row r="118" spans="1:25" x14ac:dyDescent="0.25">
      <c r="A118" s="58"/>
      <c r="B118" s="67" t="s">
        <v>69</v>
      </c>
      <c r="C118" s="37" t="s">
        <v>20</v>
      </c>
      <c r="D118" s="58">
        <v>9</v>
      </c>
      <c r="E118" s="300">
        <v>11</v>
      </c>
      <c r="F118" s="59">
        <f t="shared" si="3"/>
        <v>11</v>
      </c>
      <c r="G118" s="64" t="s">
        <v>37</v>
      </c>
      <c r="H118" s="308"/>
      <c r="I118" s="308"/>
      <c r="J118" s="308"/>
      <c r="K118" s="307">
        <f t="shared" si="4"/>
        <v>0</v>
      </c>
      <c r="L118" s="308">
        <v>2</v>
      </c>
      <c r="M118" s="308"/>
      <c r="N118" s="308">
        <v>2</v>
      </c>
      <c r="O118" s="307">
        <f t="shared" si="5"/>
        <v>36.363636363636367</v>
      </c>
      <c r="P118" s="308">
        <v>3</v>
      </c>
      <c r="Q118" s="308">
        <v>1</v>
      </c>
      <c r="R118" s="308"/>
      <c r="S118" s="307">
        <f t="shared" si="6"/>
        <v>36.363636363636367</v>
      </c>
      <c r="T118" s="308">
        <v>2</v>
      </c>
      <c r="U118" s="308">
        <v>1</v>
      </c>
      <c r="V118" s="66"/>
      <c r="W118" s="60">
        <f t="shared" si="7"/>
        <v>27.272727272727273</v>
      </c>
      <c r="X118" s="62">
        <f t="shared" si="8"/>
        <v>7.2727272727272725</v>
      </c>
      <c r="Y118" s="63">
        <f t="shared" si="16"/>
        <v>63.63636363636364</v>
      </c>
    </row>
    <row r="119" spans="1:25" x14ac:dyDescent="0.25">
      <c r="A119" s="58"/>
      <c r="B119" s="167" t="s">
        <v>69</v>
      </c>
      <c r="C119" s="142" t="s">
        <v>102</v>
      </c>
      <c r="D119" s="160">
        <v>10</v>
      </c>
      <c r="E119" s="305">
        <v>10</v>
      </c>
      <c r="F119" s="59">
        <f t="shared" si="3"/>
        <v>10</v>
      </c>
      <c r="G119" s="154" t="s">
        <v>37</v>
      </c>
      <c r="H119" s="309"/>
      <c r="I119" s="309"/>
      <c r="J119" s="309">
        <v>2</v>
      </c>
      <c r="K119" s="306">
        <f t="shared" si="4"/>
        <v>20</v>
      </c>
      <c r="L119" s="309"/>
      <c r="M119" s="309"/>
      <c r="N119" s="309">
        <v>3</v>
      </c>
      <c r="O119" s="306">
        <f t="shared" si="5"/>
        <v>30</v>
      </c>
      <c r="P119" s="309">
        <v>2</v>
      </c>
      <c r="Q119" s="309"/>
      <c r="R119" s="309">
        <v>2</v>
      </c>
      <c r="S119" s="306">
        <f t="shared" si="6"/>
        <v>40</v>
      </c>
      <c r="T119" s="309">
        <v>1</v>
      </c>
      <c r="U119" s="309"/>
      <c r="V119" s="161"/>
      <c r="W119" s="162">
        <f t="shared" si="7"/>
        <v>10</v>
      </c>
      <c r="X119" s="157">
        <f t="shared" si="8"/>
        <v>6.6</v>
      </c>
      <c r="Y119" s="158">
        <f t="shared" si="16"/>
        <v>50</v>
      </c>
    </row>
    <row r="120" spans="1:25" x14ac:dyDescent="0.25">
      <c r="A120" s="58"/>
      <c r="B120" s="167" t="s">
        <v>69</v>
      </c>
      <c r="C120" s="198" t="s">
        <v>108</v>
      </c>
      <c r="D120" s="197">
        <v>11</v>
      </c>
      <c r="E120" s="299">
        <v>10</v>
      </c>
      <c r="F120" s="51">
        <f t="shared" ref="F120" si="104">H120+I120+J120+L120+M120+N120+P120+Q120+R120+T120+U120+V120</f>
        <v>10</v>
      </c>
      <c r="G120" s="213" t="s">
        <v>37</v>
      </c>
      <c r="H120" s="299"/>
      <c r="I120" s="299"/>
      <c r="J120" s="300">
        <v>2</v>
      </c>
      <c r="K120" s="301">
        <f>SUM(H120:J120)*100/F120</f>
        <v>20</v>
      </c>
      <c r="L120" s="302"/>
      <c r="M120" s="302">
        <v>1</v>
      </c>
      <c r="N120" s="303">
        <v>1</v>
      </c>
      <c r="O120" s="301">
        <f>SUM(L120:N120)*100/F120</f>
        <v>20</v>
      </c>
      <c r="P120" s="302">
        <v>3</v>
      </c>
      <c r="Q120" s="302"/>
      <c r="R120" s="303">
        <v>2</v>
      </c>
      <c r="S120" s="301">
        <f>SUM(P120:R120)*100/F120</f>
        <v>50</v>
      </c>
      <c r="T120" s="302"/>
      <c r="U120" s="302">
        <v>1</v>
      </c>
      <c r="V120" s="28"/>
      <c r="W120" s="43">
        <f>SUM(T120:V120)*100/F119</f>
        <v>10</v>
      </c>
      <c r="X120" s="199">
        <f t="shared" ref="X120" si="105">((1*H120)+(2*I120)+(3*J120)+(4*L120)+(5*M120)+(6*N120)+(7*P120)+(8*Q120)+(9*R120)+(10*T120)+(11*U120)+(12*V120))/F120</f>
        <v>6.7</v>
      </c>
      <c r="Y120" s="200">
        <f t="shared" si="16"/>
        <v>60</v>
      </c>
    </row>
    <row r="121" spans="1:25" x14ac:dyDescent="0.25">
      <c r="A121" s="58"/>
      <c r="B121" s="67"/>
      <c r="C121" s="215"/>
      <c r="D121" s="61"/>
      <c r="E121" s="303"/>
      <c r="F121" s="69"/>
      <c r="G121" s="65"/>
      <c r="H121" s="308"/>
      <c r="I121" s="308"/>
      <c r="J121" s="308"/>
      <c r="K121" s="307"/>
      <c r="L121" s="308"/>
      <c r="M121" s="308"/>
      <c r="N121" s="308"/>
      <c r="O121" s="307"/>
      <c r="P121" s="308"/>
      <c r="Q121" s="308"/>
      <c r="R121" s="308"/>
      <c r="S121" s="307"/>
      <c r="T121" s="308"/>
      <c r="U121" s="308"/>
      <c r="V121" s="11"/>
      <c r="W121" s="60"/>
      <c r="X121" s="126">
        <f>X120-X119</f>
        <v>0.10000000000000053</v>
      </c>
      <c r="Y121" s="126">
        <f>Y120-Y119</f>
        <v>10</v>
      </c>
    </row>
    <row r="122" spans="1:25" x14ac:dyDescent="0.25">
      <c r="A122" s="58"/>
      <c r="B122" s="167" t="s">
        <v>69</v>
      </c>
      <c r="C122" s="142" t="s">
        <v>102</v>
      </c>
      <c r="D122" s="160">
        <v>11</v>
      </c>
      <c r="E122" s="305">
        <v>7</v>
      </c>
      <c r="F122" s="59">
        <f t="shared" si="3"/>
        <v>7</v>
      </c>
      <c r="G122" s="154" t="s">
        <v>37</v>
      </c>
      <c r="H122" s="309"/>
      <c r="I122" s="309">
        <v>2</v>
      </c>
      <c r="J122" s="309">
        <v>3</v>
      </c>
      <c r="K122" s="306">
        <f t="shared" si="4"/>
        <v>71.428571428571431</v>
      </c>
      <c r="L122" s="309"/>
      <c r="M122" s="309"/>
      <c r="N122" s="309"/>
      <c r="O122" s="306">
        <f t="shared" si="5"/>
        <v>0</v>
      </c>
      <c r="P122" s="309">
        <v>2</v>
      </c>
      <c r="Q122" s="309"/>
      <c r="R122" s="309"/>
      <c r="S122" s="306">
        <f t="shared" si="6"/>
        <v>28.571428571428573</v>
      </c>
      <c r="T122" s="309"/>
      <c r="U122" s="309"/>
      <c r="V122" s="161"/>
      <c r="W122" s="162">
        <f t="shared" si="7"/>
        <v>0</v>
      </c>
      <c r="X122" s="157">
        <f t="shared" si="8"/>
        <v>3.8571428571428572</v>
      </c>
      <c r="Y122" s="158">
        <f t="shared" si="16"/>
        <v>28.571428571428573</v>
      </c>
    </row>
    <row r="123" spans="1:25" x14ac:dyDescent="0.25">
      <c r="A123" s="58"/>
      <c r="B123" s="67"/>
      <c r="C123" s="37"/>
      <c r="D123" s="58"/>
      <c r="E123" s="300"/>
      <c r="F123" s="120"/>
      <c r="G123" s="64"/>
      <c r="H123" s="308"/>
      <c r="I123" s="308"/>
      <c r="J123" s="308"/>
      <c r="K123" s="307"/>
      <c r="L123" s="308"/>
      <c r="M123" s="308"/>
      <c r="N123" s="308"/>
      <c r="O123" s="307"/>
      <c r="P123" s="308"/>
      <c r="Q123" s="308"/>
      <c r="R123" s="308"/>
      <c r="S123" s="307"/>
      <c r="T123" s="308"/>
      <c r="U123" s="308"/>
      <c r="V123" s="66"/>
      <c r="W123" s="60"/>
      <c r="X123" s="62"/>
      <c r="Y123" s="62"/>
    </row>
    <row r="124" spans="1:25" x14ac:dyDescent="0.25">
      <c r="A124" s="58"/>
      <c r="B124" s="67"/>
      <c r="C124" s="142" t="s">
        <v>102</v>
      </c>
      <c r="D124" s="58"/>
      <c r="E124" s="300"/>
      <c r="F124" s="120"/>
      <c r="G124" s="154" t="s">
        <v>37</v>
      </c>
      <c r="H124" s="308"/>
      <c r="I124" s="308"/>
      <c r="J124" s="308"/>
      <c r="K124" s="307"/>
      <c r="L124" s="308"/>
      <c r="M124" s="308"/>
      <c r="N124" s="308"/>
      <c r="O124" s="307"/>
      <c r="P124" s="308"/>
      <c r="Q124" s="308"/>
      <c r="R124" s="308"/>
      <c r="S124" s="307"/>
      <c r="T124" s="308"/>
      <c r="U124" s="308"/>
      <c r="V124" s="66"/>
      <c r="W124" s="60"/>
      <c r="X124" s="157">
        <f>AVERAGE(X122,X119,X113,X107,X101,X95,X89,X83,X78,X73)</f>
        <v>7.2083963585434176</v>
      </c>
      <c r="Y124" s="157">
        <f>AVERAGE(Y122,Y119,Y113,Y107,Y101,Y95,Y89,Y83,Y78,Y73)</f>
        <v>65.685574229691866</v>
      </c>
    </row>
    <row r="125" spans="1:25" x14ac:dyDescent="0.25">
      <c r="A125" s="58"/>
      <c r="B125" s="64"/>
      <c r="C125" s="198" t="s">
        <v>108</v>
      </c>
      <c r="D125" s="61"/>
      <c r="E125" s="303"/>
      <c r="F125" s="120"/>
      <c r="G125" s="213" t="s">
        <v>37</v>
      </c>
      <c r="H125" s="308"/>
      <c r="I125" s="308"/>
      <c r="J125" s="308"/>
      <c r="K125" s="307"/>
      <c r="L125" s="308"/>
      <c r="M125" s="308"/>
      <c r="N125" s="308"/>
      <c r="O125" s="307"/>
      <c r="P125" s="308"/>
      <c r="Q125" s="308"/>
      <c r="R125" s="308"/>
      <c r="S125" s="307"/>
      <c r="T125" s="308"/>
      <c r="U125" s="308"/>
      <c r="V125" s="11"/>
      <c r="W125" s="60"/>
      <c r="X125" s="212">
        <f>AVERAGE(X120,X114,X108,X102,X96,X90,X84)</f>
        <v>6.5469715158790782</v>
      </c>
      <c r="Y125" s="212">
        <f>AVERAGE(Y120,Y114,Y108,Y102,Y96,Y90,Y84)</f>
        <v>58.248572156135182</v>
      </c>
    </row>
    <row r="126" spans="1:25" x14ac:dyDescent="0.25">
      <c r="A126" s="58"/>
      <c r="B126" s="64"/>
      <c r="C126" s="198" t="s">
        <v>114</v>
      </c>
      <c r="D126" s="61"/>
      <c r="E126" s="303"/>
      <c r="F126" s="120"/>
      <c r="G126" s="213" t="s">
        <v>37</v>
      </c>
      <c r="H126" s="308"/>
      <c r="I126" s="308"/>
      <c r="J126" s="308"/>
      <c r="K126" s="307"/>
      <c r="L126" s="308"/>
      <c r="M126" s="308"/>
      <c r="N126" s="308"/>
      <c r="O126" s="307"/>
      <c r="P126" s="308"/>
      <c r="Q126" s="308"/>
      <c r="R126" s="308"/>
      <c r="S126" s="307"/>
      <c r="T126" s="308"/>
      <c r="U126" s="308"/>
      <c r="V126" s="11"/>
      <c r="W126" s="60"/>
      <c r="X126" s="212">
        <f>AVERAGE(X115,X109,X103,X97,X91,X85,X80,X75,X71)</f>
        <v>6.9456336186941474</v>
      </c>
      <c r="Y126" s="212">
        <f>AVERAGE(Y115,Y109,Y103,Y97,Y91,Y85,Y80,Y75,Y71)</f>
        <v>64.150681499360118</v>
      </c>
    </row>
    <row r="127" spans="1:25" x14ac:dyDescent="0.25">
      <c r="A127" s="58"/>
      <c r="B127" s="64"/>
      <c r="C127" s="211"/>
      <c r="D127" s="61"/>
      <c r="E127" s="303"/>
      <c r="F127" s="120"/>
      <c r="G127" s="40"/>
      <c r="H127" s="308"/>
      <c r="I127" s="308"/>
      <c r="J127" s="308"/>
      <c r="K127" s="307"/>
      <c r="L127" s="308"/>
      <c r="M127" s="308"/>
      <c r="N127" s="308"/>
      <c r="O127" s="307"/>
      <c r="P127" s="308"/>
      <c r="Q127" s="308"/>
      <c r="R127" s="308"/>
      <c r="S127" s="307"/>
      <c r="T127" s="308"/>
      <c r="U127" s="308"/>
      <c r="V127" s="11"/>
      <c r="W127" s="60"/>
      <c r="X127" s="126">
        <f>X126-X125</f>
        <v>0.3986621028150692</v>
      </c>
      <c r="Y127" s="126">
        <f>Y126-Y125</f>
        <v>5.9021093432249359</v>
      </c>
    </row>
    <row r="128" spans="1:25" x14ac:dyDescent="0.25">
      <c r="A128" s="58"/>
      <c r="B128" s="154" t="s">
        <v>71</v>
      </c>
      <c r="C128" s="198" t="s">
        <v>108</v>
      </c>
      <c r="D128" s="197">
        <v>5</v>
      </c>
      <c r="E128" s="299">
        <v>10</v>
      </c>
      <c r="F128" s="51">
        <f t="shared" ref="F128" si="106">H128+I128+J128+L128+M128+N128+P128+Q128+R128+T128+U128+V128</f>
        <v>10</v>
      </c>
      <c r="G128" s="213" t="s">
        <v>38</v>
      </c>
      <c r="H128" s="299"/>
      <c r="I128" s="299"/>
      <c r="J128" s="300"/>
      <c r="K128" s="301">
        <f>SUM(H128:J128)*100/F128</f>
        <v>0</v>
      </c>
      <c r="L128" s="302"/>
      <c r="M128" s="302"/>
      <c r="N128" s="303">
        <v>2</v>
      </c>
      <c r="O128" s="301">
        <f>SUM(L128:N128)*100/F128</f>
        <v>20</v>
      </c>
      <c r="P128" s="302">
        <v>2</v>
      </c>
      <c r="Q128" s="302">
        <v>2</v>
      </c>
      <c r="R128" s="303">
        <v>1</v>
      </c>
      <c r="S128" s="301">
        <f>SUM(P128:R128)*100/F128</f>
        <v>50</v>
      </c>
      <c r="T128" s="302"/>
      <c r="U128" s="302">
        <v>3</v>
      </c>
      <c r="V128" s="28"/>
      <c r="W128" s="43">
        <f>SUM(T128:V128)*100/F128</f>
        <v>30</v>
      </c>
      <c r="X128" s="199">
        <f t="shared" ref="X128" si="107">((1*H128)+(2*I128)+(3*J128)+(4*L128)+(5*M128)+(6*N128)+(7*P128)+(8*Q128)+(9*R128)+(10*T128)+(11*U128)+(12*V128))/F128</f>
        <v>8.4</v>
      </c>
      <c r="Y128" s="200">
        <f t="shared" ref="Y128" si="108">S128+W128</f>
        <v>80</v>
      </c>
    </row>
    <row r="129" spans="1:25" x14ac:dyDescent="0.25">
      <c r="A129" s="58"/>
      <c r="B129" s="154" t="s">
        <v>71</v>
      </c>
      <c r="C129" s="166" t="s">
        <v>102</v>
      </c>
      <c r="D129" s="160">
        <v>5</v>
      </c>
      <c r="E129" s="305">
        <v>16</v>
      </c>
      <c r="F129" s="59">
        <f>H129+I129+J129+L129+M129+N129+P129+Q129+R129+T129+U129+V129</f>
        <v>16</v>
      </c>
      <c r="G129" s="154" t="s">
        <v>38</v>
      </c>
      <c r="H129" s="309"/>
      <c r="I129" s="309"/>
      <c r="J129" s="309"/>
      <c r="K129" s="314">
        <f>SUM(H129:J129)*100/E129</f>
        <v>0</v>
      </c>
      <c r="L129" s="309"/>
      <c r="M129" s="309"/>
      <c r="N129" s="309">
        <v>3</v>
      </c>
      <c r="O129" s="314">
        <f t="shared" si="5"/>
        <v>18.75</v>
      </c>
      <c r="P129" s="309">
        <v>1</v>
      </c>
      <c r="Q129" s="309">
        <v>6</v>
      </c>
      <c r="R129" s="309">
        <v>3</v>
      </c>
      <c r="S129" s="314">
        <f t="shared" si="6"/>
        <v>62.5</v>
      </c>
      <c r="T129" s="309">
        <v>3</v>
      </c>
      <c r="U129" s="309"/>
      <c r="V129" s="150"/>
      <c r="W129" s="157">
        <f t="shared" si="7"/>
        <v>18.75</v>
      </c>
      <c r="X129" s="157">
        <f t="shared" si="8"/>
        <v>8.125</v>
      </c>
      <c r="Y129" s="158">
        <f t="shared" si="16"/>
        <v>81.25</v>
      </c>
    </row>
    <row r="130" spans="1:25" x14ac:dyDescent="0.25">
      <c r="A130" s="58"/>
      <c r="B130" s="154" t="s">
        <v>71</v>
      </c>
      <c r="C130" s="198" t="s">
        <v>108</v>
      </c>
      <c r="D130" s="197">
        <v>6</v>
      </c>
      <c r="E130" s="299">
        <v>17</v>
      </c>
      <c r="F130" s="51">
        <f t="shared" ref="F130" si="109">H130+I130+J130+L130+M130+N130+P130+Q130+R130+T130+U130+V130</f>
        <v>17</v>
      </c>
      <c r="G130" s="213" t="s">
        <v>38</v>
      </c>
      <c r="H130" s="299"/>
      <c r="I130" s="299"/>
      <c r="J130" s="300"/>
      <c r="K130" s="301">
        <f>SUM(H130:J130)*100/F130</f>
        <v>0</v>
      </c>
      <c r="L130" s="302"/>
      <c r="M130" s="302"/>
      <c r="N130" s="303">
        <v>6</v>
      </c>
      <c r="O130" s="301">
        <f>SUM(L130:N130)*100/F130</f>
        <v>35.294117647058826</v>
      </c>
      <c r="P130" s="302">
        <v>2</v>
      </c>
      <c r="Q130" s="302">
        <v>3</v>
      </c>
      <c r="R130" s="303">
        <v>3</v>
      </c>
      <c r="S130" s="301">
        <f>SUM(P130:R130)*100/F130</f>
        <v>47.058823529411768</v>
      </c>
      <c r="T130" s="302">
        <v>3</v>
      </c>
      <c r="U130" s="302"/>
      <c r="V130" s="28"/>
      <c r="W130" s="43">
        <f>SUM(T130:V130)*100/F129</f>
        <v>18.75</v>
      </c>
      <c r="X130" s="199">
        <f t="shared" si="8"/>
        <v>7.7058823529411766</v>
      </c>
      <c r="Y130" s="200">
        <f t="shared" si="16"/>
        <v>65.808823529411768</v>
      </c>
    </row>
    <row r="131" spans="1:25" x14ac:dyDescent="0.25">
      <c r="A131" s="58"/>
      <c r="B131" s="65"/>
      <c r="C131" s="215"/>
      <c r="D131" s="61"/>
      <c r="E131" s="303"/>
      <c r="F131" s="69"/>
      <c r="G131" s="65"/>
      <c r="H131" s="308"/>
      <c r="I131" s="308"/>
      <c r="J131" s="308"/>
      <c r="K131" s="301"/>
      <c r="L131" s="308"/>
      <c r="M131" s="308"/>
      <c r="N131" s="308"/>
      <c r="O131" s="301"/>
      <c r="P131" s="308"/>
      <c r="Q131" s="308"/>
      <c r="R131" s="308"/>
      <c r="S131" s="301"/>
      <c r="T131" s="308"/>
      <c r="U131" s="308"/>
      <c r="V131" s="11"/>
      <c r="W131" s="62"/>
      <c r="X131" s="126">
        <f>X130-X129</f>
        <v>-0.41911764705882337</v>
      </c>
      <c r="Y131" s="126">
        <f>Y130-Y129</f>
        <v>-15.441176470588232</v>
      </c>
    </row>
    <row r="132" spans="1:25" x14ac:dyDescent="0.25">
      <c r="A132" s="58"/>
      <c r="B132" s="70" t="s">
        <v>71</v>
      </c>
      <c r="C132" s="37" t="s">
        <v>20</v>
      </c>
      <c r="D132" s="58">
        <v>5</v>
      </c>
      <c r="E132" s="300">
        <v>14</v>
      </c>
      <c r="F132" s="59">
        <f t="shared" si="3"/>
        <v>14</v>
      </c>
      <c r="G132" s="64" t="s">
        <v>38</v>
      </c>
      <c r="H132" s="308"/>
      <c r="I132" s="308"/>
      <c r="J132" s="308">
        <v>1</v>
      </c>
      <c r="K132" s="301">
        <f>SUM(H132:J132)*100/E132</f>
        <v>7.1428571428571432</v>
      </c>
      <c r="L132" s="308">
        <v>1</v>
      </c>
      <c r="M132" s="308">
        <v>2</v>
      </c>
      <c r="N132" s="308">
        <v>2</v>
      </c>
      <c r="O132" s="301">
        <f t="shared" si="5"/>
        <v>35.714285714285715</v>
      </c>
      <c r="P132" s="308">
        <v>1</v>
      </c>
      <c r="Q132" s="308">
        <v>2</v>
      </c>
      <c r="R132" s="308">
        <v>3</v>
      </c>
      <c r="S132" s="301">
        <f t="shared" si="6"/>
        <v>42.857142857142854</v>
      </c>
      <c r="T132" s="308">
        <v>2</v>
      </c>
      <c r="U132" s="308"/>
      <c r="V132" s="66"/>
      <c r="W132" s="62">
        <f t="shared" si="7"/>
        <v>14.285714285714286</v>
      </c>
      <c r="X132" s="62">
        <f t="shared" si="8"/>
        <v>7.0714285714285712</v>
      </c>
      <c r="Y132" s="63">
        <f t="shared" si="16"/>
        <v>57.142857142857139</v>
      </c>
    </row>
    <row r="133" spans="1:25" x14ac:dyDescent="0.25">
      <c r="A133" s="58"/>
      <c r="B133" s="154" t="s">
        <v>71</v>
      </c>
      <c r="C133" s="142" t="s">
        <v>102</v>
      </c>
      <c r="D133" s="160">
        <v>6</v>
      </c>
      <c r="E133" s="305">
        <v>14</v>
      </c>
      <c r="F133" s="59">
        <f t="shared" si="3"/>
        <v>14</v>
      </c>
      <c r="G133" s="154" t="s">
        <v>38</v>
      </c>
      <c r="H133" s="309"/>
      <c r="I133" s="309"/>
      <c r="J133" s="309"/>
      <c r="K133" s="314">
        <f>SUM(H133:J133)*100/E133</f>
        <v>0</v>
      </c>
      <c r="L133" s="309">
        <v>2</v>
      </c>
      <c r="M133" s="309">
        <v>1</v>
      </c>
      <c r="N133" s="309">
        <v>4</v>
      </c>
      <c r="O133" s="314">
        <f t="shared" si="5"/>
        <v>50</v>
      </c>
      <c r="P133" s="309">
        <v>1</v>
      </c>
      <c r="Q133" s="309">
        <v>2</v>
      </c>
      <c r="R133" s="309">
        <v>1</v>
      </c>
      <c r="S133" s="314">
        <f t="shared" si="6"/>
        <v>28.571428571428573</v>
      </c>
      <c r="T133" s="309">
        <v>3</v>
      </c>
      <c r="U133" s="309"/>
      <c r="V133" s="161"/>
      <c r="W133" s="157">
        <f t="shared" si="7"/>
        <v>21.428571428571427</v>
      </c>
      <c r="X133" s="157">
        <f t="shared" si="8"/>
        <v>7.0714285714285712</v>
      </c>
      <c r="Y133" s="158">
        <f t="shared" si="16"/>
        <v>50</v>
      </c>
    </row>
    <row r="134" spans="1:25" x14ac:dyDescent="0.25">
      <c r="A134" s="58"/>
      <c r="B134" s="64"/>
      <c r="C134" s="198" t="s">
        <v>108</v>
      </c>
      <c r="D134" s="197">
        <v>7</v>
      </c>
      <c r="E134" s="299">
        <v>14</v>
      </c>
      <c r="F134" s="51">
        <f t="shared" si="3"/>
        <v>14</v>
      </c>
      <c r="G134" s="213" t="s">
        <v>38</v>
      </c>
      <c r="H134" s="299"/>
      <c r="I134" s="299">
        <v>1</v>
      </c>
      <c r="J134" s="300"/>
      <c r="K134" s="301">
        <f>SUM(H134:J134)*100/F134</f>
        <v>7.1428571428571432</v>
      </c>
      <c r="L134" s="302"/>
      <c r="M134" s="302">
        <v>3</v>
      </c>
      <c r="N134" s="303">
        <v>2</v>
      </c>
      <c r="O134" s="301">
        <f>SUM(L134:N134)*100/F134</f>
        <v>35.714285714285715</v>
      </c>
      <c r="P134" s="302">
        <v>1</v>
      </c>
      <c r="Q134" s="302">
        <v>3</v>
      </c>
      <c r="R134" s="303">
        <v>2</v>
      </c>
      <c r="S134" s="301">
        <f>SUM(P134:R134)*100/F134</f>
        <v>42.857142857142854</v>
      </c>
      <c r="T134" s="302">
        <v>2</v>
      </c>
      <c r="U134" s="302"/>
      <c r="V134" s="28"/>
      <c r="W134" s="43">
        <f>SUM(T134:V134)*100/F133</f>
        <v>14.285714285714286</v>
      </c>
      <c r="X134" s="199">
        <f t="shared" ref="X134" si="110">((1*H134)+(2*I134)+(3*J134)+(4*L134)+(5*M134)+(6*N134)+(7*P134)+(8*Q134)+(9*R134)+(10*T134)+(11*U134)+(12*V134))/F134</f>
        <v>7</v>
      </c>
      <c r="Y134" s="200">
        <f t="shared" ref="Y134" si="111">S134+W134</f>
        <v>57.142857142857139</v>
      </c>
    </row>
    <row r="135" spans="1:25" x14ac:dyDescent="0.25">
      <c r="A135" s="58"/>
      <c r="B135" s="64"/>
      <c r="C135" s="215"/>
      <c r="D135" s="61"/>
      <c r="E135" s="303"/>
      <c r="F135" s="69"/>
      <c r="G135" s="65"/>
      <c r="H135" s="308"/>
      <c r="I135" s="308"/>
      <c r="J135" s="308"/>
      <c r="K135" s="301"/>
      <c r="L135" s="308"/>
      <c r="M135" s="308"/>
      <c r="N135" s="308"/>
      <c r="O135" s="301"/>
      <c r="P135" s="308"/>
      <c r="Q135" s="308"/>
      <c r="R135" s="308"/>
      <c r="S135" s="301"/>
      <c r="T135" s="308"/>
      <c r="U135" s="308"/>
      <c r="V135" s="11"/>
      <c r="W135" s="62"/>
      <c r="X135" s="126">
        <f>X134-X133</f>
        <v>-7.1428571428571175E-2</v>
      </c>
      <c r="Y135" s="126">
        <f>Y134-Y133</f>
        <v>7.1428571428571388</v>
      </c>
    </row>
    <row r="136" spans="1:25" x14ac:dyDescent="0.25">
      <c r="A136" s="58"/>
      <c r="B136" s="78" t="s">
        <v>62</v>
      </c>
      <c r="C136" s="73" t="s">
        <v>91</v>
      </c>
      <c r="D136" s="75">
        <v>5</v>
      </c>
      <c r="E136" s="322">
        <v>15</v>
      </c>
      <c r="F136" s="59">
        <f t="shared" si="3"/>
        <v>15</v>
      </c>
      <c r="G136" s="78" t="s">
        <v>38</v>
      </c>
      <c r="H136" s="313"/>
      <c r="I136" s="313"/>
      <c r="J136" s="313"/>
      <c r="K136" s="312">
        <f t="shared" ref="K136" si="112">SUM(H136:J136)*100/F136</f>
        <v>0</v>
      </c>
      <c r="L136" s="313">
        <v>1</v>
      </c>
      <c r="M136" s="313">
        <v>1</v>
      </c>
      <c r="N136" s="313">
        <v>2</v>
      </c>
      <c r="O136" s="312">
        <f t="shared" ref="O136" si="113">SUM(L136:N136)*100/F136</f>
        <v>26.666666666666668</v>
      </c>
      <c r="P136" s="313">
        <v>4</v>
      </c>
      <c r="Q136" s="313">
        <v>2</v>
      </c>
      <c r="R136" s="313">
        <v>3</v>
      </c>
      <c r="S136" s="312">
        <f t="shared" ref="S136" si="114">SUM(P136:R136)*100/F136</f>
        <v>60</v>
      </c>
      <c r="T136" s="313">
        <v>2</v>
      </c>
      <c r="U136" s="313"/>
      <c r="V136" s="93"/>
      <c r="W136" s="89">
        <f t="shared" ref="W136" si="115">SUM(T136:V136)*100/F136</f>
        <v>13.333333333333334</v>
      </c>
      <c r="X136" s="122">
        <f t="shared" si="8"/>
        <v>7.4666666666666668</v>
      </c>
      <c r="Y136" s="123">
        <f t="shared" si="16"/>
        <v>73.333333333333329</v>
      </c>
    </row>
    <row r="137" spans="1:25" x14ac:dyDescent="0.25">
      <c r="A137" s="58"/>
      <c r="B137" s="64" t="s">
        <v>71</v>
      </c>
      <c r="C137" s="37" t="s">
        <v>20</v>
      </c>
      <c r="D137" s="58">
        <v>6</v>
      </c>
      <c r="E137" s="300">
        <v>15</v>
      </c>
      <c r="F137" s="59">
        <f t="shared" si="3"/>
        <v>15</v>
      </c>
      <c r="G137" s="64" t="s">
        <v>38</v>
      </c>
      <c r="H137" s="308"/>
      <c r="I137" s="308"/>
      <c r="J137" s="308">
        <v>1</v>
      </c>
      <c r="K137" s="301">
        <f t="shared" si="4"/>
        <v>6.666666666666667</v>
      </c>
      <c r="L137" s="308">
        <v>1</v>
      </c>
      <c r="M137" s="308">
        <v>4</v>
      </c>
      <c r="N137" s="308"/>
      <c r="O137" s="301">
        <f t="shared" si="5"/>
        <v>33.333333333333336</v>
      </c>
      <c r="P137" s="308">
        <v>3</v>
      </c>
      <c r="Q137" s="308">
        <v>3</v>
      </c>
      <c r="R137" s="308">
        <v>2</v>
      </c>
      <c r="S137" s="301">
        <f t="shared" si="6"/>
        <v>53.333333333333336</v>
      </c>
      <c r="T137" s="308">
        <v>1</v>
      </c>
      <c r="U137" s="308"/>
      <c r="V137" s="66"/>
      <c r="W137" s="62">
        <f t="shared" si="7"/>
        <v>6.666666666666667</v>
      </c>
      <c r="X137" s="62">
        <f t="shared" si="8"/>
        <v>6.666666666666667</v>
      </c>
      <c r="Y137" s="63">
        <f t="shared" si="16"/>
        <v>60</v>
      </c>
    </row>
    <row r="138" spans="1:25" x14ac:dyDescent="0.25">
      <c r="A138" s="58"/>
      <c r="B138" s="154" t="s">
        <v>71</v>
      </c>
      <c r="C138" s="142" t="s">
        <v>102</v>
      </c>
      <c r="D138" s="160">
        <v>7</v>
      </c>
      <c r="E138" s="305">
        <v>14</v>
      </c>
      <c r="F138" s="59">
        <f t="shared" si="3"/>
        <v>14</v>
      </c>
      <c r="G138" s="154" t="s">
        <v>38</v>
      </c>
      <c r="H138" s="309"/>
      <c r="I138" s="309"/>
      <c r="J138" s="309"/>
      <c r="K138" s="314">
        <f t="shared" si="4"/>
        <v>0</v>
      </c>
      <c r="L138" s="309">
        <v>1</v>
      </c>
      <c r="M138" s="309">
        <v>1</v>
      </c>
      <c r="N138" s="309">
        <v>4</v>
      </c>
      <c r="O138" s="314">
        <f t="shared" si="5"/>
        <v>42.857142857142854</v>
      </c>
      <c r="P138" s="309">
        <v>2</v>
      </c>
      <c r="Q138" s="309">
        <v>2</v>
      </c>
      <c r="R138" s="309">
        <v>2</v>
      </c>
      <c r="S138" s="314">
        <f t="shared" si="6"/>
        <v>42.857142857142854</v>
      </c>
      <c r="T138" s="309">
        <v>2</v>
      </c>
      <c r="U138" s="309"/>
      <c r="V138" s="161"/>
      <c r="W138" s="157">
        <f t="shared" si="7"/>
        <v>14.285714285714286</v>
      </c>
      <c r="X138" s="157">
        <f t="shared" si="8"/>
        <v>7.2142857142857144</v>
      </c>
      <c r="Y138" s="158">
        <f t="shared" si="16"/>
        <v>57.142857142857139</v>
      </c>
    </row>
    <row r="139" spans="1:25" x14ac:dyDescent="0.25">
      <c r="A139" s="58"/>
      <c r="B139" s="64"/>
      <c r="C139" s="198" t="s">
        <v>108</v>
      </c>
      <c r="D139" s="197">
        <v>8</v>
      </c>
      <c r="E139" s="299">
        <v>14</v>
      </c>
      <c r="F139" s="51">
        <f t="shared" ref="F139" si="116">H139+I139+J139+L139+M139+N139+P139+Q139+R139+T139+U139+V139</f>
        <v>14</v>
      </c>
      <c r="G139" s="213" t="s">
        <v>38</v>
      </c>
      <c r="H139" s="299"/>
      <c r="I139" s="299"/>
      <c r="J139" s="300">
        <v>1</v>
      </c>
      <c r="K139" s="301">
        <f>SUM(H139:J139)*100/F139</f>
        <v>7.1428571428571432</v>
      </c>
      <c r="L139" s="302">
        <v>1</v>
      </c>
      <c r="M139" s="302">
        <v>1</v>
      </c>
      <c r="N139" s="303">
        <v>3</v>
      </c>
      <c r="O139" s="301">
        <f>SUM(L139:N139)*100/F139</f>
        <v>35.714285714285715</v>
      </c>
      <c r="P139" s="302">
        <v>3</v>
      </c>
      <c r="Q139" s="302">
        <v>1</v>
      </c>
      <c r="R139" s="303">
        <v>1</v>
      </c>
      <c r="S139" s="301">
        <f>SUM(P139:R139)*100/F139</f>
        <v>35.714285714285715</v>
      </c>
      <c r="T139" s="302">
        <v>3</v>
      </c>
      <c r="U139" s="302"/>
      <c r="V139" s="28"/>
      <c r="W139" s="43">
        <f>SUM(T139:V139)*100/F138</f>
        <v>21.428571428571427</v>
      </c>
      <c r="X139" s="199">
        <f t="shared" si="8"/>
        <v>7</v>
      </c>
      <c r="Y139" s="200">
        <f t="shared" si="16"/>
        <v>57.142857142857139</v>
      </c>
    </row>
    <row r="140" spans="1:25" x14ac:dyDescent="0.25">
      <c r="A140" s="58"/>
      <c r="B140" s="64"/>
      <c r="C140" s="215"/>
      <c r="D140" s="61"/>
      <c r="E140" s="303"/>
      <c r="F140" s="69"/>
      <c r="G140" s="65"/>
      <c r="H140" s="308"/>
      <c r="I140" s="308"/>
      <c r="J140" s="308"/>
      <c r="K140" s="301"/>
      <c r="L140" s="308"/>
      <c r="M140" s="308"/>
      <c r="N140" s="308"/>
      <c r="O140" s="301"/>
      <c r="P140" s="308"/>
      <c r="Q140" s="308"/>
      <c r="R140" s="308"/>
      <c r="S140" s="301"/>
      <c r="T140" s="308"/>
      <c r="U140" s="308"/>
      <c r="V140" s="11"/>
      <c r="W140" s="62"/>
      <c r="X140" s="126">
        <f>X139-X138</f>
        <v>-0.21428571428571441</v>
      </c>
      <c r="Y140" s="126">
        <f>Y139-Y138</f>
        <v>0</v>
      </c>
    </row>
    <row r="141" spans="1:25" x14ac:dyDescent="0.25">
      <c r="A141" s="58"/>
      <c r="B141" s="78" t="s">
        <v>62</v>
      </c>
      <c r="C141" s="73" t="s">
        <v>91</v>
      </c>
      <c r="D141" s="75">
        <v>6</v>
      </c>
      <c r="E141" s="322">
        <v>11</v>
      </c>
      <c r="F141" s="59">
        <f t="shared" si="3"/>
        <v>11</v>
      </c>
      <c r="G141" s="78" t="s">
        <v>38</v>
      </c>
      <c r="H141" s="313"/>
      <c r="I141" s="313"/>
      <c r="J141" s="313">
        <v>2</v>
      </c>
      <c r="K141" s="312">
        <f t="shared" ref="K141" si="117">SUM(H141:J141)*100/F141</f>
        <v>18.181818181818183</v>
      </c>
      <c r="L141" s="313">
        <v>1</v>
      </c>
      <c r="M141" s="313"/>
      <c r="N141" s="313">
        <v>3</v>
      </c>
      <c r="O141" s="312">
        <f t="shared" ref="O141" si="118">SUM(L141:N141)*100/F141</f>
        <v>36.363636363636367</v>
      </c>
      <c r="P141" s="313">
        <v>2</v>
      </c>
      <c r="Q141" s="313">
        <v>1</v>
      </c>
      <c r="R141" s="313">
        <v>2</v>
      </c>
      <c r="S141" s="312">
        <f t="shared" ref="S141" si="119">SUM(P141:R141)*100/F141</f>
        <v>45.454545454545453</v>
      </c>
      <c r="T141" s="313"/>
      <c r="U141" s="313"/>
      <c r="V141" s="93"/>
      <c r="W141" s="89">
        <f t="shared" ref="W141" si="120">SUM(T141:V141)*100/F141</f>
        <v>0</v>
      </c>
      <c r="X141" s="122">
        <f t="shared" ref="X141" si="121">((1*H141)+(2*I141)+(3*J141)+(4*L141)+(5*M141)+(6*N141)+(7*P141)+(8*Q141)+(9*R141)+(10*T141)+(11*U141)+(12*V141))/F141</f>
        <v>6.1818181818181817</v>
      </c>
      <c r="Y141" s="123">
        <f t="shared" ref="Y141" si="122">S141+W141</f>
        <v>45.454545454545453</v>
      </c>
    </row>
    <row r="142" spans="1:25" x14ac:dyDescent="0.25">
      <c r="A142" s="58"/>
      <c r="B142" s="64" t="s">
        <v>71</v>
      </c>
      <c r="C142" s="37" t="s">
        <v>20</v>
      </c>
      <c r="D142" s="58">
        <v>7</v>
      </c>
      <c r="E142" s="300">
        <v>11</v>
      </c>
      <c r="F142" s="59">
        <f t="shared" si="3"/>
        <v>11</v>
      </c>
      <c r="G142" s="64" t="s">
        <v>38</v>
      </c>
      <c r="H142" s="308"/>
      <c r="I142" s="308"/>
      <c r="J142" s="308">
        <v>3</v>
      </c>
      <c r="K142" s="301">
        <f t="shared" si="4"/>
        <v>27.272727272727273</v>
      </c>
      <c r="L142" s="308">
        <v>2</v>
      </c>
      <c r="M142" s="308">
        <v>1</v>
      </c>
      <c r="N142" s="308">
        <v>1</v>
      </c>
      <c r="O142" s="301">
        <f t="shared" si="5"/>
        <v>36.363636363636367</v>
      </c>
      <c r="P142" s="308">
        <v>1</v>
      </c>
      <c r="Q142" s="308">
        <v>2</v>
      </c>
      <c r="R142" s="308">
        <v>1</v>
      </c>
      <c r="S142" s="301">
        <f t="shared" si="6"/>
        <v>36.363636363636367</v>
      </c>
      <c r="T142" s="308"/>
      <c r="U142" s="308"/>
      <c r="V142" s="66"/>
      <c r="W142" s="62">
        <f t="shared" si="7"/>
        <v>0</v>
      </c>
      <c r="X142" s="62">
        <f t="shared" si="8"/>
        <v>5.4545454545454541</v>
      </c>
      <c r="Y142" s="63">
        <f t="shared" si="16"/>
        <v>36.363636363636367</v>
      </c>
    </row>
    <row r="143" spans="1:25" x14ac:dyDescent="0.25">
      <c r="A143" s="58"/>
      <c r="B143" s="154" t="s">
        <v>71</v>
      </c>
      <c r="C143" s="142" t="s">
        <v>102</v>
      </c>
      <c r="D143" s="160">
        <v>8</v>
      </c>
      <c r="E143" s="305">
        <v>10</v>
      </c>
      <c r="F143" s="59">
        <f t="shared" si="3"/>
        <v>10</v>
      </c>
      <c r="G143" s="154" t="s">
        <v>38</v>
      </c>
      <c r="H143" s="309"/>
      <c r="I143" s="309"/>
      <c r="J143" s="309">
        <v>2</v>
      </c>
      <c r="K143" s="314">
        <f t="shared" si="4"/>
        <v>20</v>
      </c>
      <c r="L143" s="309">
        <v>1</v>
      </c>
      <c r="M143" s="309">
        <v>2</v>
      </c>
      <c r="N143" s="309">
        <v>1</v>
      </c>
      <c r="O143" s="314">
        <f t="shared" si="5"/>
        <v>40</v>
      </c>
      <c r="P143" s="309"/>
      <c r="Q143" s="309">
        <v>2</v>
      </c>
      <c r="R143" s="309">
        <v>2</v>
      </c>
      <c r="S143" s="314">
        <f t="shared" si="6"/>
        <v>40</v>
      </c>
      <c r="T143" s="309"/>
      <c r="U143" s="309"/>
      <c r="V143" s="161"/>
      <c r="W143" s="157">
        <f t="shared" si="7"/>
        <v>0</v>
      </c>
      <c r="X143" s="157">
        <f t="shared" si="8"/>
        <v>6</v>
      </c>
      <c r="Y143" s="158">
        <f t="shared" si="16"/>
        <v>40</v>
      </c>
    </row>
    <row r="144" spans="1:25" x14ac:dyDescent="0.25">
      <c r="A144" s="58"/>
      <c r="B144" s="64"/>
      <c r="C144" s="198" t="s">
        <v>108</v>
      </c>
      <c r="D144" s="197">
        <v>9</v>
      </c>
      <c r="E144" s="299">
        <v>10</v>
      </c>
      <c r="F144" s="51">
        <f t="shared" si="3"/>
        <v>10</v>
      </c>
      <c r="G144" s="213" t="s">
        <v>38</v>
      </c>
      <c r="H144" s="299"/>
      <c r="I144" s="299"/>
      <c r="J144" s="300">
        <v>2</v>
      </c>
      <c r="K144" s="301">
        <f>SUM(H144:J144)*100/F144</f>
        <v>20</v>
      </c>
      <c r="L144" s="302">
        <v>1</v>
      </c>
      <c r="M144" s="302">
        <v>2</v>
      </c>
      <c r="N144" s="303">
        <v>1</v>
      </c>
      <c r="O144" s="301">
        <f>SUM(L144:N144)*100/F144</f>
        <v>40</v>
      </c>
      <c r="P144" s="302">
        <v>1</v>
      </c>
      <c r="Q144" s="302">
        <v>1</v>
      </c>
      <c r="R144" s="303">
        <v>2</v>
      </c>
      <c r="S144" s="301">
        <f>SUM(P144:R144)*100/F144</f>
        <v>40</v>
      </c>
      <c r="T144" s="302"/>
      <c r="U144" s="302"/>
      <c r="V144" s="28"/>
      <c r="W144" s="43">
        <f>SUM(T144:V144)*100/F143</f>
        <v>0</v>
      </c>
      <c r="X144" s="199">
        <f t="shared" ref="X144" si="123">((1*H144)+(2*I144)+(3*J144)+(4*L144)+(5*M144)+(6*N144)+(7*P144)+(8*Q144)+(9*R144)+(10*T144)+(11*U144)+(12*V144))/F144</f>
        <v>5.9</v>
      </c>
      <c r="Y144" s="200">
        <f t="shared" ref="Y144" si="124">S144+W144</f>
        <v>40</v>
      </c>
    </row>
    <row r="145" spans="1:25" x14ac:dyDescent="0.25">
      <c r="A145" s="58"/>
      <c r="B145" s="64"/>
      <c r="C145" s="215"/>
      <c r="D145" s="61"/>
      <c r="E145" s="303"/>
      <c r="F145" s="69"/>
      <c r="G145" s="65"/>
      <c r="H145" s="308"/>
      <c r="I145" s="308"/>
      <c r="J145" s="308"/>
      <c r="K145" s="301"/>
      <c r="L145" s="308"/>
      <c r="M145" s="308"/>
      <c r="N145" s="308"/>
      <c r="O145" s="301"/>
      <c r="P145" s="308"/>
      <c r="Q145" s="308"/>
      <c r="R145" s="308"/>
      <c r="S145" s="301"/>
      <c r="T145" s="308"/>
      <c r="U145" s="308"/>
      <c r="V145" s="11"/>
      <c r="W145" s="62"/>
      <c r="X145" s="126">
        <f>X144-X143</f>
        <v>-9.9999999999999645E-2</v>
      </c>
      <c r="Y145" s="126">
        <f>Y144-Y143</f>
        <v>0</v>
      </c>
    </row>
    <row r="146" spans="1:25" x14ac:dyDescent="0.25">
      <c r="A146" s="58"/>
      <c r="B146" s="154" t="s">
        <v>71</v>
      </c>
      <c r="C146" s="142" t="s">
        <v>102</v>
      </c>
      <c r="D146" s="160">
        <v>9</v>
      </c>
      <c r="E146" s="324">
        <v>12</v>
      </c>
      <c r="F146" s="59">
        <f t="shared" si="3"/>
        <v>12</v>
      </c>
      <c r="G146" s="154" t="s">
        <v>38</v>
      </c>
      <c r="H146" s="309"/>
      <c r="I146" s="309"/>
      <c r="J146" s="309"/>
      <c r="K146" s="314">
        <f t="shared" si="4"/>
        <v>0</v>
      </c>
      <c r="L146" s="309"/>
      <c r="M146" s="309"/>
      <c r="N146" s="309">
        <v>2</v>
      </c>
      <c r="O146" s="314">
        <f t="shared" si="5"/>
        <v>16.666666666666668</v>
      </c>
      <c r="P146" s="309">
        <v>4</v>
      </c>
      <c r="Q146" s="309">
        <v>2</v>
      </c>
      <c r="R146" s="309">
        <v>2</v>
      </c>
      <c r="S146" s="314">
        <f t="shared" si="6"/>
        <v>66.666666666666671</v>
      </c>
      <c r="T146" s="309">
        <v>2</v>
      </c>
      <c r="U146" s="309"/>
      <c r="V146" s="161"/>
      <c r="W146" s="157">
        <f t="shared" si="7"/>
        <v>16.666666666666668</v>
      </c>
      <c r="X146" s="157">
        <f t="shared" si="8"/>
        <v>7.833333333333333</v>
      </c>
      <c r="Y146" s="158">
        <f t="shared" si="16"/>
        <v>83.333333333333343</v>
      </c>
    </row>
    <row r="147" spans="1:25" x14ac:dyDescent="0.25">
      <c r="A147" s="58"/>
      <c r="B147" s="64"/>
      <c r="C147" s="215"/>
      <c r="D147" s="61"/>
      <c r="E147" s="303"/>
      <c r="F147" s="69"/>
      <c r="G147" s="65"/>
      <c r="H147" s="308"/>
      <c r="I147" s="308"/>
      <c r="J147" s="308"/>
      <c r="K147" s="301"/>
      <c r="L147" s="308"/>
      <c r="M147" s="308"/>
      <c r="N147" s="308"/>
      <c r="O147" s="301"/>
      <c r="P147" s="308"/>
      <c r="Q147" s="308"/>
      <c r="R147" s="308"/>
      <c r="S147" s="301"/>
      <c r="T147" s="308"/>
      <c r="U147" s="308"/>
      <c r="V147" s="11"/>
      <c r="W147" s="62"/>
      <c r="X147" s="62"/>
      <c r="Y147" s="62"/>
    </row>
    <row r="148" spans="1:25" x14ac:dyDescent="0.25">
      <c r="A148" s="58"/>
      <c r="B148" s="64"/>
      <c r="C148" s="142" t="s">
        <v>102</v>
      </c>
      <c r="D148" s="58"/>
      <c r="E148" s="300"/>
      <c r="F148" s="120"/>
      <c r="G148" s="154" t="s">
        <v>38</v>
      </c>
      <c r="H148" s="308"/>
      <c r="I148" s="308"/>
      <c r="J148" s="308"/>
      <c r="K148" s="307"/>
      <c r="L148" s="308"/>
      <c r="M148" s="308"/>
      <c r="N148" s="308"/>
      <c r="O148" s="307"/>
      <c r="P148" s="308"/>
      <c r="Q148" s="308"/>
      <c r="R148" s="308"/>
      <c r="S148" s="307"/>
      <c r="T148" s="308"/>
      <c r="U148" s="308"/>
      <c r="V148" s="66"/>
      <c r="W148" s="60"/>
      <c r="X148" s="157">
        <f>AVERAGE(X146,X143,X138,X133,X129)</f>
        <v>7.2488095238095243</v>
      </c>
      <c r="Y148" s="157">
        <f>AVERAGE(Y146,Y143,Y138,Y133,Y129)</f>
        <v>62.345238095238095</v>
      </c>
    </row>
    <row r="149" spans="1:25" x14ac:dyDescent="0.25">
      <c r="A149" s="58"/>
      <c r="B149" s="64"/>
      <c r="C149" s="198" t="s">
        <v>108</v>
      </c>
      <c r="D149" s="61"/>
      <c r="E149" s="303"/>
      <c r="F149" s="120"/>
      <c r="G149" s="213" t="s">
        <v>38</v>
      </c>
      <c r="H149" s="308"/>
      <c r="I149" s="308"/>
      <c r="J149" s="308"/>
      <c r="K149" s="307"/>
      <c r="L149" s="308"/>
      <c r="M149" s="308"/>
      <c r="N149" s="308"/>
      <c r="O149" s="307"/>
      <c r="P149" s="308"/>
      <c r="Q149" s="308"/>
      <c r="R149" s="308"/>
      <c r="S149" s="307"/>
      <c r="T149" s="308"/>
      <c r="U149" s="308"/>
      <c r="V149" s="11"/>
      <c r="W149" s="60"/>
      <c r="X149" s="212">
        <f>AVERAGE(X144,X139,X134,X130,X128)</f>
        <v>7.2011764705882353</v>
      </c>
      <c r="Y149" s="212">
        <f>AVERAGE(Y144,Y139,Y134,Y130,Y128)</f>
        <v>60.018907563025209</v>
      </c>
    </row>
    <row r="150" spans="1:25" x14ac:dyDescent="0.25">
      <c r="A150" s="58"/>
      <c r="B150" s="64"/>
      <c r="C150" s="211"/>
      <c r="D150" s="61"/>
      <c r="E150" s="303"/>
      <c r="F150" s="120"/>
      <c r="G150" s="40"/>
      <c r="H150" s="308"/>
      <c r="I150" s="308"/>
      <c r="J150" s="308"/>
      <c r="K150" s="307"/>
      <c r="L150" s="308"/>
      <c r="M150" s="308"/>
      <c r="N150" s="308"/>
      <c r="O150" s="307"/>
      <c r="P150" s="308"/>
      <c r="Q150" s="308"/>
      <c r="R150" s="308"/>
      <c r="S150" s="307"/>
      <c r="T150" s="308"/>
      <c r="U150" s="308"/>
      <c r="V150" s="11"/>
      <c r="W150" s="60"/>
      <c r="X150" s="126">
        <f>X149-X148</f>
        <v>-4.7633053221288968E-2</v>
      </c>
      <c r="Y150" s="126">
        <f>Y149-Y148</f>
        <v>-2.3263305322128858</v>
      </c>
    </row>
    <row r="151" spans="1:25" x14ac:dyDescent="0.25">
      <c r="A151" s="58"/>
      <c r="B151" s="282" t="s">
        <v>61</v>
      </c>
      <c r="C151" s="198" t="s">
        <v>114</v>
      </c>
      <c r="D151" s="197">
        <v>5</v>
      </c>
      <c r="E151" s="303">
        <v>23</v>
      </c>
      <c r="F151" s="51">
        <f t="shared" ref="F151:F153" si="125">H151+I151+J151+L151+M151+N151+P151+Q151+R151+T151+U151+V151</f>
        <v>23</v>
      </c>
      <c r="G151" s="213" t="s">
        <v>39</v>
      </c>
      <c r="H151" s="308"/>
      <c r="I151" s="308"/>
      <c r="J151" s="308"/>
      <c r="K151" s="301">
        <f>SUM(H151:J151)*100/F151</f>
        <v>0</v>
      </c>
      <c r="L151" s="308"/>
      <c r="M151" s="308"/>
      <c r="N151" s="308">
        <v>2</v>
      </c>
      <c r="O151" s="301">
        <f>SUM(L151:N151)*100/F151</f>
        <v>8.695652173913043</v>
      </c>
      <c r="P151" s="308">
        <v>2</v>
      </c>
      <c r="Q151" s="308">
        <v>5</v>
      </c>
      <c r="R151" s="308">
        <v>4</v>
      </c>
      <c r="S151" s="301">
        <f>SUM(P151:R151)*100/F151</f>
        <v>47.826086956521742</v>
      </c>
      <c r="T151" s="308">
        <v>10</v>
      </c>
      <c r="U151" s="308"/>
      <c r="V151" s="11"/>
      <c r="W151" s="43">
        <f>SUM(T151:V151)*100/F151</f>
        <v>43.478260869565219</v>
      </c>
      <c r="X151" s="199">
        <f t="shared" ref="X151:X153" si="126">((1*H151)+(2*I151)+(3*J151)+(4*L151)+(5*M151)+(6*N151)+(7*P151)+(8*Q151)+(9*R151)+(10*T151)+(11*U151)+(12*V151))/F151</f>
        <v>8.7826086956521738</v>
      </c>
      <c r="Y151" s="200">
        <f t="shared" ref="Y151:Y153" si="127">S151+W151</f>
        <v>91.304347826086968</v>
      </c>
    </row>
    <row r="152" spans="1:25" x14ac:dyDescent="0.25">
      <c r="A152" s="58"/>
      <c r="B152" s="282" t="s">
        <v>61</v>
      </c>
      <c r="C152" s="198" t="s">
        <v>108</v>
      </c>
      <c r="D152" s="197">
        <v>5</v>
      </c>
      <c r="E152" s="299">
        <v>10</v>
      </c>
      <c r="F152" s="51">
        <f t="shared" si="125"/>
        <v>10</v>
      </c>
      <c r="G152" s="213" t="s">
        <v>39</v>
      </c>
      <c r="H152" s="299"/>
      <c r="I152" s="299"/>
      <c r="J152" s="300"/>
      <c r="K152" s="301">
        <f>SUM(H152:J152)*100/F152</f>
        <v>0</v>
      </c>
      <c r="L152" s="302"/>
      <c r="M152" s="302"/>
      <c r="N152" s="303">
        <v>1</v>
      </c>
      <c r="O152" s="301">
        <f>SUM(L152:N152)*100/F152</f>
        <v>10</v>
      </c>
      <c r="P152" s="302">
        <v>2</v>
      </c>
      <c r="Q152" s="302">
        <v>2</v>
      </c>
      <c r="R152" s="303">
        <v>2</v>
      </c>
      <c r="S152" s="301">
        <f>SUM(P152:R152)*100/F152</f>
        <v>60</v>
      </c>
      <c r="T152" s="302"/>
      <c r="U152" s="302">
        <v>3</v>
      </c>
      <c r="V152" s="28"/>
      <c r="W152" s="43">
        <f>SUM(T152:V152)*100/F152</f>
        <v>30</v>
      </c>
      <c r="X152" s="199">
        <f t="shared" si="126"/>
        <v>8.6999999999999993</v>
      </c>
      <c r="Y152" s="200">
        <f t="shared" si="127"/>
        <v>90</v>
      </c>
    </row>
    <row r="153" spans="1:25" x14ac:dyDescent="0.25">
      <c r="A153" s="58"/>
      <c r="B153" s="282" t="s">
        <v>61</v>
      </c>
      <c r="C153" s="198" t="s">
        <v>114</v>
      </c>
      <c r="D153" s="197">
        <v>6</v>
      </c>
      <c r="E153" s="299">
        <v>10</v>
      </c>
      <c r="F153" s="51">
        <f t="shared" si="125"/>
        <v>10</v>
      </c>
      <c r="G153" s="213" t="s">
        <v>39</v>
      </c>
      <c r="H153" s="299"/>
      <c r="I153" s="299"/>
      <c r="J153" s="300"/>
      <c r="K153" s="301">
        <f>SUM(H153:J153)*100/F153</f>
        <v>0</v>
      </c>
      <c r="L153" s="302">
        <v>2</v>
      </c>
      <c r="M153" s="302">
        <v>1</v>
      </c>
      <c r="N153" s="303"/>
      <c r="O153" s="301">
        <f>SUM(L153:N153)*100/F153</f>
        <v>30</v>
      </c>
      <c r="P153" s="302">
        <v>2</v>
      </c>
      <c r="Q153" s="302">
        <v>1</v>
      </c>
      <c r="R153" s="303">
        <v>3</v>
      </c>
      <c r="S153" s="301">
        <f>SUM(P153:R153)*100/F153</f>
        <v>60</v>
      </c>
      <c r="T153" s="302">
        <v>1</v>
      </c>
      <c r="U153" s="302"/>
      <c r="V153" s="28"/>
      <c r="W153" s="43">
        <f>SUM(T153:V153)*100/F153</f>
        <v>10</v>
      </c>
      <c r="X153" s="199">
        <f t="shared" si="126"/>
        <v>7.2</v>
      </c>
      <c r="Y153" s="200">
        <f t="shared" si="127"/>
        <v>70</v>
      </c>
    </row>
    <row r="154" spans="1:25" x14ac:dyDescent="0.25">
      <c r="A154" s="58"/>
      <c r="B154" s="282"/>
      <c r="C154" s="198"/>
      <c r="D154" s="197"/>
      <c r="E154" s="299"/>
      <c r="F154" s="51"/>
      <c r="G154" s="213"/>
      <c r="H154" s="299"/>
      <c r="I154" s="299"/>
      <c r="J154" s="300"/>
      <c r="K154" s="301"/>
      <c r="L154" s="302"/>
      <c r="M154" s="302"/>
      <c r="N154" s="303"/>
      <c r="O154" s="301"/>
      <c r="P154" s="302"/>
      <c r="Q154" s="302"/>
      <c r="R154" s="303"/>
      <c r="S154" s="301"/>
      <c r="T154" s="302"/>
      <c r="U154" s="302"/>
      <c r="V154" s="28"/>
      <c r="W154" s="43"/>
      <c r="X154" s="126">
        <f>X153-X152</f>
        <v>-1.4999999999999991</v>
      </c>
      <c r="Y154" s="126">
        <f>Y153-Y152</f>
        <v>-20</v>
      </c>
    </row>
    <row r="155" spans="1:25" x14ac:dyDescent="0.25">
      <c r="A155" s="58"/>
      <c r="B155" s="154" t="s">
        <v>62</v>
      </c>
      <c r="C155" s="166" t="s">
        <v>102</v>
      </c>
      <c r="D155" s="160">
        <v>5</v>
      </c>
      <c r="E155" s="305">
        <v>16</v>
      </c>
      <c r="F155" s="59">
        <f t="shared" si="3"/>
        <v>16</v>
      </c>
      <c r="G155" s="154" t="s">
        <v>39</v>
      </c>
      <c r="H155" s="309"/>
      <c r="I155" s="309"/>
      <c r="J155" s="309"/>
      <c r="K155" s="314">
        <f t="shared" si="4"/>
        <v>0</v>
      </c>
      <c r="L155" s="309"/>
      <c r="M155" s="309">
        <v>1</v>
      </c>
      <c r="N155" s="309"/>
      <c r="O155" s="314">
        <f t="shared" si="5"/>
        <v>6.25</v>
      </c>
      <c r="P155" s="309">
        <v>4</v>
      </c>
      <c r="Q155" s="309">
        <v>3</v>
      </c>
      <c r="R155" s="309">
        <v>2</v>
      </c>
      <c r="S155" s="314">
        <f t="shared" si="6"/>
        <v>56.25</v>
      </c>
      <c r="T155" s="309">
        <v>2</v>
      </c>
      <c r="U155" s="309">
        <v>4</v>
      </c>
      <c r="V155" s="150"/>
      <c r="W155" s="157">
        <f t="shared" si="7"/>
        <v>37.5</v>
      </c>
      <c r="X155" s="157">
        <f t="shared" si="8"/>
        <v>8.6875</v>
      </c>
      <c r="Y155" s="158">
        <f t="shared" si="16"/>
        <v>93.75</v>
      </c>
    </row>
    <row r="156" spans="1:25" x14ac:dyDescent="0.25">
      <c r="A156" s="58"/>
      <c r="B156" s="283" t="s">
        <v>61</v>
      </c>
      <c r="C156" s="198" t="s">
        <v>108</v>
      </c>
      <c r="D156" s="197">
        <v>6</v>
      </c>
      <c r="E156" s="299">
        <v>17</v>
      </c>
      <c r="F156" s="51">
        <f t="shared" si="3"/>
        <v>17</v>
      </c>
      <c r="G156" s="213" t="s">
        <v>39</v>
      </c>
      <c r="H156" s="299"/>
      <c r="I156" s="299"/>
      <c r="J156" s="300"/>
      <c r="K156" s="301">
        <f>SUM(H156:J156)*100/F156</f>
        <v>0</v>
      </c>
      <c r="L156" s="302">
        <v>2</v>
      </c>
      <c r="M156" s="302">
        <v>1</v>
      </c>
      <c r="N156" s="303">
        <v>2</v>
      </c>
      <c r="O156" s="301">
        <f>SUM(L156:N156)*100/F156</f>
        <v>29.411764705882351</v>
      </c>
      <c r="P156" s="302">
        <v>5</v>
      </c>
      <c r="Q156" s="302">
        <v>3</v>
      </c>
      <c r="R156" s="303">
        <v>1</v>
      </c>
      <c r="S156" s="301">
        <f>SUM(P156:R156)*100/F156</f>
        <v>52.941176470588232</v>
      </c>
      <c r="T156" s="302">
        <v>3</v>
      </c>
      <c r="U156" s="302"/>
      <c r="V156" s="28"/>
      <c r="W156" s="43">
        <f>SUM(T156:V156)*100/F155</f>
        <v>18.75</v>
      </c>
      <c r="X156" s="199">
        <f t="shared" si="8"/>
        <v>7.2352941176470589</v>
      </c>
      <c r="Y156" s="200">
        <f t="shared" si="16"/>
        <v>71.691176470588232</v>
      </c>
    </row>
    <row r="157" spans="1:25" x14ac:dyDescent="0.25">
      <c r="A157" s="58"/>
      <c r="B157" s="283" t="s">
        <v>104</v>
      </c>
      <c r="C157" s="198" t="s">
        <v>114</v>
      </c>
      <c r="D157" s="197">
        <v>7</v>
      </c>
      <c r="E157" s="299">
        <v>17</v>
      </c>
      <c r="F157" s="51">
        <f t="shared" si="3"/>
        <v>17</v>
      </c>
      <c r="G157" s="213" t="s">
        <v>39</v>
      </c>
      <c r="H157" s="299"/>
      <c r="I157" s="299"/>
      <c r="J157" s="300"/>
      <c r="K157" s="301">
        <f>SUM(H157:J157)*100/F157</f>
        <v>0</v>
      </c>
      <c r="L157" s="302">
        <v>2</v>
      </c>
      <c r="M157" s="302">
        <v>7</v>
      </c>
      <c r="N157" s="303">
        <v>2</v>
      </c>
      <c r="O157" s="301">
        <f>SUM(L157:N157)*100/F157</f>
        <v>64.705882352941174</v>
      </c>
      <c r="P157" s="302">
        <v>1</v>
      </c>
      <c r="Q157" s="302">
        <v>1</v>
      </c>
      <c r="R157" s="303">
        <v>2</v>
      </c>
      <c r="S157" s="301">
        <f>SUM(P157:R157)*100/F157</f>
        <v>23.529411764705884</v>
      </c>
      <c r="T157" s="302">
        <v>2</v>
      </c>
      <c r="U157" s="302"/>
      <c r="V157" s="28"/>
      <c r="W157" s="43">
        <f>SUM(T157:V157)*100/F156</f>
        <v>11.764705882352942</v>
      </c>
      <c r="X157" s="199">
        <f t="shared" si="8"/>
        <v>6.3529411764705879</v>
      </c>
      <c r="Y157" s="200">
        <f t="shared" si="16"/>
        <v>35.294117647058826</v>
      </c>
    </row>
    <row r="158" spans="1:25" x14ac:dyDescent="0.25">
      <c r="A158" s="58"/>
      <c r="B158" s="65"/>
      <c r="C158" s="215"/>
      <c r="D158" s="61"/>
      <c r="E158" s="303"/>
      <c r="F158" s="69"/>
      <c r="G158" s="65"/>
      <c r="H158" s="308"/>
      <c r="I158" s="308"/>
      <c r="J158" s="308"/>
      <c r="K158" s="301"/>
      <c r="L158" s="308"/>
      <c r="M158" s="308"/>
      <c r="N158" s="308"/>
      <c r="O158" s="301"/>
      <c r="P158" s="308"/>
      <c r="Q158" s="308"/>
      <c r="R158" s="308"/>
      <c r="S158" s="301"/>
      <c r="T158" s="308"/>
      <c r="U158" s="308"/>
      <c r="V158" s="11"/>
      <c r="W158" s="62"/>
      <c r="X158" s="126">
        <f>X157-X15</f>
        <v>-1.6470588235294121</v>
      </c>
      <c r="Y158" s="126">
        <f>Y157-Y156</f>
        <v>-36.397058823529406</v>
      </c>
    </row>
    <row r="159" spans="1:25" x14ac:dyDescent="0.25">
      <c r="A159" s="58"/>
      <c r="B159" s="70" t="s">
        <v>62</v>
      </c>
      <c r="C159" s="37" t="s">
        <v>20</v>
      </c>
      <c r="D159" s="58">
        <v>5</v>
      </c>
      <c r="E159" s="300">
        <v>14</v>
      </c>
      <c r="F159" s="59">
        <f t="shared" si="3"/>
        <v>14</v>
      </c>
      <c r="G159" s="64" t="s">
        <v>39</v>
      </c>
      <c r="H159" s="308"/>
      <c r="I159" s="308"/>
      <c r="J159" s="308">
        <v>2</v>
      </c>
      <c r="K159" s="301">
        <f t="shared" si="4"/>
        <v>14.285714285714286</v>
      </c>
      <c r="L159" s="308">
        <v>2</v>
      </c>
      <c r="M159" s="308"/>
      <c r="N159" s="308"/>
      <c r="O159" s="301">
        <f t="shared" si="5"/>
        <v>14.285714285714286</v>
      </c>
      <c r="P159" s="308">
        <v>4</v>
      </c>
      <c r="Q159" s="308">
        <v>3</v>
      </c>
      <c r="R159" s="308">
        <v>2</v>
      </c>
      <c r="S159" s="301">
        <f t="shared" si="6"/>
        <v>64.285714285714292</v>
      </c>
      <c r="T159" s="308"/>
      <c r="U159" s="308">
        <v>1</v>
      </c>
      <c r="V159" s="66"/>
      <c r="W159" s="62">
        <f t="shared" si="7"/>
        <v>7.1428571428571432</v>
      </c>
      <c r="X159" s="62">
        <f t="shared" si="8"/>
        <v>6.7857142857142856</v>
      </c>
      <c r="Y159" s="63">
        <f t="shared" si="16"/>
        <v>71.428571428571431</v>
      </c>
    </row>
    <row r="160" spans="1:25" x14ac:dyDescent="0.25">
      <c r="A160" s="58"/>
      <c r="B160" s="165" t="s">
        <v>104</v>
      </c>
      <c r="C160" s="142" t="s">
        <v>102</v>
      </c>
      <c r="D160" s="160">
        <v>6</v>
      </c>
      <c r="E160" s="305">
        <v>14</v>
      </c>
      <c r="F160" s="59">
        <f t="shared" si="3"/>
        <v>14</v>
      </c>
      <c r="G160" s="154" t="s">
        <v>39</v>
      </c>
      <c r="H160" s="309"/>
      <c r="I160" s="309"/>
      <c r="J160" s="309">
        <v>1</v>
      </c>
      <c r="K160" s="314">
        <f t="shared" si="4"/>
        <v>7.1428571428571432</v>
      </c>
      <c r="L160" s="309">
        <v>2</v>
      </c>
      <c r="M160" s="309">
        <v>2</v>
      </c>
      <c r="N160" s="309">
        <v>1</v>
      </c>
      <c r="O160" s="314">
        <f t="shared" si="5"/>
        <v>35.714285714285715</v>
      </c>
      <c r="P160" s="309"/>
      <c r="Q160" s="309">
        <v>2</v>
      </c>
      <c r="R160" s="309">
        <v>3</v>
      </c>
      <c r="S160" s="314">
        <f t="shared" si="6"/>
        <v>35.714285714285715</v>
      </c>
      <c r="T160" s="309">
        <v>3</v>
      </c>
      <c r="U160" s="309"/>
      <c r="V160" s="161"/>
      <c r="W160" s="157">
        <f t="shared" si="7"/>
        <v>21.428571428571427</v>
      </c>
      <c r="X160" s="157">
        <f t="shared" si="8"/>
        <v>7.1428571428571432</v>
      </c>
      <c r="Y160" s="158">
        <f t="shared" si="16"/>
        <v>57.142857142857139</v>
      </c>
    </row>
    <row r="161" spans="1:25" x14ac:dyDescent="0.25">
      <c r="A161" s="58"/>
      <c r="B161" s="165" t="s">
        <v>104</v>
      </c>
      <c r="C161" s="198" t="s">
        <v>108</v>
      </c>
      <c r="D161" s="197">
        <v>7</v>
      </c>
      <c r="E161" s="299">
        <v>14</v>
      </c>
      <c r="F161" s="51">
        <f t="shared" ref="F161:F162" si="128">H161+I161+J161+L161+M161+N161+P161+Q161+R161+T161+U161+V161</f>
        <v>14</v>
      </c>
      <c r="G161" s="213" t="s">
        <v>39</v>
      </c>
      <c r="H161" s="299"/>
      <c r="I161" s="299"/>
      <c r="J161" s="300">
        <v>2</v>
      </c>
      <c r="K161" s="301">
        <f>SUM(H161:J161)*100/F161</f>
        <v>14.285714285714286</v>
      </c>
      <c r="L161" s="302">
        <v>2</v>
      </c>
      <c r="M161" s="302"/>
      <c r="N161" s="303">
        <v>1</v>
      </c>
      <c r="O161" s="301">
        <f>SUM(L161:N161)*100/F161</f>
        <v>21.428571428571427</v>
      </c>
      <c r="P161" s="302">
        <v>3</v>
      </c>
      <c r="Q161" s="302">
        <v>2</v>
      </c>
      <c r="R161" s="303">
        <v>3</v>
      </c>
      <c r="S161" s="301">
        <f>SUM(P161:R161)*100/F161</f>
        <v>57.142857142857146</v>
      </c>
      <c r="T161" s="302">
        <v>1</v>
      </c>
      <c r="U161" s="302"/>
      <c r="V161" s="28"/>
      <c r="W161" s="43">
        <f>SUM(T161:V161)*100/F160</f>
        <v>7.1428571428571432</v>
      </c>
      <c r="X161" s="199">
        <f t="shared" ref="X161:X162" si="129">((1*H161)+(2*I161)+(3*J161)+(4*L161)+(5*M161)+(6*N161)+(7*P161)+(8*Q161)+(9*R161)+(10*T161)+(11*U161)+(12*V161))/F161</f>
        <v>6.7142857142857144</v>
      </c>
      <c r="Y161" s="200">
        <f t="shared" ref="Y161:Y162" si="130">S161+W161</f>
        <v>64.285714285714292</v>
      </c>
    </row>
    <row r="162" spans="1:25" x14ac:dyDescent="0.25">
      <c r="A162" s="58"/>
      <c r="B162" s="291" t="s">
        <v>71</v>
      </c>
      <c r="C162" s="198" t="s">
        <v>114</v>
      </c>
      <c r="D162" s="197">
        <v>8</v>
      </c>
      <c r="E162" s="299">
        <v>15</v>
      </c>
      <c r="F162" s="51">
        <f t="shared" si="128"/>
        <v>15</v>
      </c>
      <c r="G162" s="213" t="s">
        <v>39</v>
      </c>
      <c r="H162" s="299"/>
      <c r="I162" s="299">
        <v>1</v>
      </c>
      <c r="J162" s="300">
        <v>1</v>
      </c>
      <c r="K162" s="301">
        <f>SUM(H162:J162)*100/F162</f>
        <v>13.333333333333334</v>
      </c>
      <c r="L162" s="302">
        <v>2</v>
      </c>
      <c r="M162" s="302">
        <v>2</v>
      </c>
      <c r="N162" s="303">
        <v>1</v>
      </c>
      <c r="O162" s="301">
        <f>SUM(L162:N162)*100/F162</f>
        <v>33.333333333333336</v>
      </c>
      <c r="P162" s="302">
        <v>1</v>
      </c>
      <c r="Q162" s="302">
        <v>3</v>
      </c>
      <c r="R162" s="303">
        <v>1</v>
      </c>
      <c r="S162" s="301">
        <f>SUM(P162:R162)*100/F162</f>
        <v>33.333333333333336</v>
      </c>
      <c r="T162" s="302"/>
      <c r="U162" s="302">
        <v>3</v>
      </c>
      <c r="V162" s="28"/>
      <c r="W162" s="43">
        <f>SUM(T162:V162)*100/F161</f>
        <v>21.428571428571427</v>
      </c>
      <c r="X162" s="199">
        <f t="shared" si="129"/>
        <v>6.8</v>
      </c>
      <c r="Y162" s="200">
        <f t="shared" si="130"/>
        <v>54.761904761904759</v>
      </c>
    </row>
    <row r="163" spans="1:25" x14ac:dyDescent="0.25">
      <c r="A163" s="58"/>
      <c r="B163" s="64"/>
      <c r="C163" s="215"/>
      <c r="D163" s="61"/>
      <c r="E163" s="303"/>
      <c r="F163" s="69"/>
      <c r="G163" s="65"/>
      <c r="H163" s="308"/>
      <c r="I163" s="308"/>
      <c r="J163" s="308"/>
      <c r="K163" s="301"/>
      <c r="L163" s="308"/>
      <c r="M163" s="308"/>
      <c r="N163" s="308"/>
      <c r="O163" s="301"/>
      <c r="P163" s="308"/>
      <c r="Q163" s="308"/>
      <c r="R163" s="308"/>
      <c r="S163" s="301"/>
      <c r="T163" s="308"/>
      <c r="U163" s="308"/>
      <c r="V163" s="11"/>
      <c r="W163" s="62"/>
      <c r="X163" s="126">
        <f>X162-X161</f>
        <v>8.571428571428541E-2</v>
      </c>
      <c r="Y163" s="126">
        <f>Y162-Y161</f>
        <v>-9.5238095238095326</v>
      </c>
    </row>
    <row r="164" spans="1:25" x14ac:dyDescent="0.25">
      <c r="A164" s="58"/>
      <c r="B164" s="78" t="s">
        <v>100</v>
      </c>
      <c r="C164" s="73" t="s">
        <v>91</v>
      </c>
      <c r="D164" s="75">
        <v>5</v>
      </c>
      <c r="E164" s="322">
        <v>15</v>
      </c>
      <c r="F164" s="59">
        <f t="shared" si="3"/>
        <v>15</v>
      </c>
      <c r="G164" s="128" t="s">
        <v>39</v>
      </c>
      <c r="H164" s="313"/>
      <c r="I164" s="313"/>
      <c r="J164" s="313"/>
      <c r="K164" s="312">
        <f t="shared" ref="K164" si="131">SUM(H164:J164)*100/F164</f>
        <v>0</v>
      </c>
      <c r="L164" s="313"/>
      <c r="M164" s="313">
        <v>2</v>
      </c>
      <c r="N164" s="313">
        <v>1</v>
      </c>
      <c r="O164" s="312">
        <f t="shared" ref="O164" si="132">SUM(L164:N164)*100/F164</f>
        <v>20</v>
      </c>
      <c r="P164" s="313">
        <v>2</v>
      </c>
      <c r="Q164" s="313"/>
      <c r="R164" s="313">
        <v>4</v>
      </c>
      <c r="S164" s="312">
        <f t="shared" ref="S164" si="133">SUM(P164:R164)*100/F164</f>
        <v>40</v>
      </c>
      <c r="T164" s="313">
        <v>3</v>
      </c>
      <c r="U164" s="313">
        <v>3</v>
      </c>
      <c r="V164" s="93"/>
      <c r="W164" s="89">
        <f t="shared" ref="W164" si="134">SUM(T164:V164)*100/F164</f>
        <v>40</v>
      </c>
      <c r="X164" s="122">
        <f t="shared" si="8"/>
        <v>8.6</v>
      </c>
      <c r="Y164" s="123">
        <f t="shared" si="16"/>
        <v>80</v>
      </c>
    </row>
    <row r="165" spans="1:25" x14ac:dyDescent="0.25">
      <c r="A165" s="58"/>
      <c r="B165" s="64" t="s">
        <v>70</v>
      </c>
      <c r="C165" s="37" t="s">
        <v>20</v>
      </c>
      <c r="D165" s="58">
        <v>6</v>
      </c>
      <c r="E165" s="300">
        <v>15</v>
      </c>
      <c r="F165" s="59">
        <f t="shared" si="3"/>
        <v>15</v>
      </c>
      <c r="G165" s="64" t="s">
        <v>39</v>
      </c>
      <c r="H165" s="308"/>
      <c r="I165" s="308"/>
      <c r="J165" s="308">
        <v>3</v>
      </c>
      <c r="K165" s="301">
        <f t="shared" si="4"/>
        <v>20</v>
      </c>
      <c r="L165" s="308">
        <v>1</v>
      </c>
      <c r="M165" s="308"/>
      <c r="N165" s="308">
        <v>1</v>
      </c>
      <c r="O165" s="301">
        <f t="shared" si="5"/>
        <v>13.333333333333334</v>
      </c>
      <c r="P165" s="308">
        <v>1</v>
      </c>
      <c r="Q165" s="308">
        <v>5</v>
      </c>
      <c r="R165" s="308">
        <v>2</v>
      </c>
      <c r="S165" s="301">
        <f t="shared" si="6"/>
        <v>53.333333333333336</v>
      </c>
      <c r="T165" s="308">
        <v>2</v>
      </c>
      <c r="U165" s="308"/>
      <c r="V165" s="66"/>
      <c r="W165" s="62">
        <f t="shared" si="7"/>
        <v>13.333333333333334</v>
      </c>
      <c r="X165" s="62">
        <f t="shared" si="8"/>
        <v>6.9333333333333336</v>
      </c>
      <c r="Y165" s="63">
        <f t="shared" si="16"/>
        <v>66.666666666666671</v>
      </c>
    </row>
    <row r="166" spans="1:25" x14ac:dyDescent="0.25">
      <c r="A166" s="58"/>
      <c r="B166" s="165" t="s">
        <v>58</v>
      </c>
      <c r="C166" s="142" t="s">
        <v>102</v>
      </c>
      <c r="D166" s="160">
        <v>7</v>
      </c>
      <c r="E166" s="305">
        <v>14</v>
      </c>
      <c r="F166" s="59">
        <f t="shared" si="3"/>
        <v>14</v>
      </c>
      <c r="G166" s="154" t="s">
        <v>39</v>
      </c>
      <c r="H166" s="309"/>
      <c r="I166" s="309"/>
      <c r="J166" s="309">
        <v>1</v>
      </c>
      <c r="K166" s="314">
        <f t="shared" si="4"/>
        <v>7.1428571428571432</v>
      </c>
      <c r="L166" s="309">
        <v>3</v>
      </c>
      <c r="M166" s="309">
        <v>1</v>
      </c>
      <c r="N166" s="309">
        <v>1</v>
      </c>
      <c r="O166" s="314">
        <f t="shared" si="5"/>
        <v>35.714285714285715</v>
      </c>
      <c r="P166" s="309">
        <v>2</v>
      </c>
      <c r="Q166" s="309">
        <v>3</v>
      </c>
      <c r="R166" s="309">
        <v>2</v>
      </c>
      <c r="S166" s="314">
        <f t="shared" si="6"/>
        <v>50</v>
      </c>
      <c r="T166" s="309"/>
      <c r="U166" s="309">
        <v>1</v>
      </c>
      <c r="V166" s="161"/>
      <c r="W166" s="157">
        <f t="shared" si="7"/>
        <v>7.1428571428571432</v>
      </c>
      <c r="X166" s="157">
        <f t="shared" si="8"/>
        <v>6.6428571428571432</v>
      </c>
      <c r="Y166" s="158">
        <f t="shared" si="16"/>
        <v>57.142857142857146</v>
      </c>
    </row>
    <row r="167" spans="1:25" x14ac:dyDescent="0.25">
      <c r="A167" s="58"/>
      <c r="B167" s="282" t="s">
        <v>71</v>
      </c>
      <c r="C167" s="198" t="s">
        <v>108</v>
      </c>
      <c r="D167" s="197">
        <v>8</v>
      </c>
      <c r="E167" s="299">
        <v>14</v>
      </c>
      <c r="F167" s="51">
        <f t="shared" si="3"/>
        <v>14</v>
      </c>
      <c r="G167" s="213" t="s">
        <v>39</v>
      </c>
      <c r="H167" s="299"/>
      <c r="I167" s="299"/>
      <c r="J167" s="300">
        <v>1</v>
      </c>
      <c r="K167" s="301">
        <f>SUM(H167:J167)*100/F167</f>
        <v>7.1428571428571432</v>
      </c>
      <c r="L167" s="302">
        <v>1</v>
      </c>
      <c r="M167" s="302"/>
      <c r="N167" s="303">
        <v>3</v>
      </c>
      <c r="O167" s="301">
        <f>SUM(L167:N167)*100/F167</f>
        <v>28.571428571428573</v>
      </c>
      <c r="P167" s="302">
        <v>2</v>
      </c>
      <c r="Q167" s="302">
        <v>2</v>
      </c>
      <c r="R167" s="303">
        <v>2</v>
      </c>
      <c r="S167" s="301">
        <f>SUM(P167:R167)*100/F167</f>
        <v>42.857142857142854</v>
      </c>
      <c r="T167" s="302">
        <v>2</v>
      </c>
      <c r="U167" s="302">
        <v>1</v>
      </c>
      <c r="V167" s="28"/>
      <c r="W167" s="43">
        <f>SUM(T167:V167)*100/F166</f>
        <v>21.428571428571427</v>
      </c>
      <c r="X167" s="199">
        <f t="shared" si="8"/>
        <v>7.4285714285714288</v>
      </c>
      <c r="Y167" s="200">
        <f t="shared" si="16"/>
        <v>64.285714285714278</v>
      </c>
    </row>
    <row r="168" spans="1:25" x14ac:dyDescent="0.25">
      <c r="A168" s="58"/>
      <c r="B168" s="282" t="s">
        <v>70</v>
      </c>
      <c r="C168" s="198" t="s">
        <v>114</v>
      </c>
      <c r="D168" s="197">
        <v>9</v>
      </c>
      <c r="E168" s="299">
        <v>14</v>
      </c>
      <c r="F168" s="51">
        <f t="shared" si="3"/>
        <v>14</v>
      </c>
      <c r="G168" s="213" t="s">
        <v>39</v>
      </c>
      <c r="H168" s="299"/>
      <c r="I168" s="299"/>
      <c r="J168" s="300">
        <v>2</v>
      </c>
      <c r="K168" s="301">
        <f>SUM(H168:J168)*100/F168</f>
        <v>14.285714285714286</v>
      </c>
      <c r="L168" s="302">
        <v>3</v>
      </c>
      <c r="M168" s="302">
        <v>1</v>
      </c>
      <c r="N168" s="303">
        <v>1</v>
      </c>
      <c r="O168" s="301">
        <f>SUM(L168:N168)*100/F168</f>
        <v>35.714285714285715</v>
      </c>
      <c r="P168" s="302">
        <v>1</v>
      </c>
      <c r="Q168" s="302">
        <v>2</v>
      </c>
      <c r="R168" s="303">
        <v>2</v>
      </c>
      <c r="S168" s="301">
        <f>SUM(P168:R168)*100/F168</f>
        <v>35.714285714285715</v>
      </c>
      <c r="T168" s="302">
        <v>2</v>
      </c>
      <c r="U168" s="302"/>
      <c r="V168" s="28"/>
      <c r="W168" s="43">
        <f>SUM(T168:V168)*100/F167</f>
        <v>14.285714285714286</v>
      </c>
      <c r="X168" s="199">
        <f t="shared" si="8"/>
        <v>6.4285714285714288</v>
      </c>
      <c r="Y168" s="200">
        <f t="shared" si="16"/>
        <v>50</v>
      </c>
    </row>
    <row r="169" spans="1:25" x14ac:dyDescent="0.25">
      <c r="A169" s="58"/>
      <c r="B169" s="64"/>
      <c r="C169" s="215"/>
      <c r="D169" s="61"/>
      <c r="E169" s="303"/>
      <c r="F169" s="69"/>
      <c r="G169" s="65"/>
      <c r="H169" s="308"/>
      <c r="I169" s="308"/>
      <c r="J169" s="308"/>
      <c r="K169" s="301"/>
      <c r="L169" s="308"/>
      <c r="M169" s="308"/>
      <c r="N169" s="308"/>
      <c r="O169" s="301"/>
      <c r="P169" s="308"/>
      <c r="Q169" s="308"/>
      <c r="R169" s="308"/>
      <c r="S169" s="301"/>
      <c r="T169" s="308"/>
      <c r="U169" s="308"/>
      <c r="V169" s="11"/>
      <c r="W169" s="62"/>
      <c r="X169" s="126">
        <f>X167-X166</f>
        <v>0.78571428571428559</v>
      </c>
      <c r="Y169" s="126">
        <f>Y167-Y166</f>
        <v>7.1428571428571317</v>
      </c>
    </row>
    <row r="170" spans="1:25" x14ac:dyDescent="0.25">
      <c r="A170" s="58"/>
      <c r="B170" s="128" t="s">
        <v>70</v>
      </c>
      <c r="C170" s="73" t="s">
        <v>91</v>
      </c>
      <c r="D170" s="75">
        <v>6</v>
      </c>
      <c r="E170" s="322">
        <v>11</v>
      </c>
      <c r="F170" s="59">
        <f t="shared" si="3"/>
        <v>11</v>
      </c>
      <c r="G170" s="128" t="s">
        <v>39</v>
      </c>
      <c r="H170" s="313"/>
      <c r="I170" s="313"/>
      <c r="J170" s="313">
        <v>2</v>
      </c>
      <c r="K170" s="312">
        <f t="shared" ref="K170" si="135">SUM(H170:J170)*100/F170</f>
        <v>18.181818181818183</v>
      </c>
      <c r="L170" s="313">
        <v>1</v>
      </c>
      <c r="M170" s="313">
        <v>2</v>
      </c>
      <c r="N170" s="313">
        <v>2</v>
      </c>
      <c r="O170" s="312">
        <f t="shared" ref="O170" si="136">SUM(L170:N170)*100/F170</f>
        <v>45.454545454545453</v>
      </c>
      <c r="P170" s="313"/>
      <c r="Q170" s="313"/>
      <c r="R170" s="313">
        <v>2</v>
      </c>
      <c r="S170" s="312">
        <f t="shared" ref="S170" si="137">SUM(P170:R170)*100/F170</f>
        <v>18.181818181818183</v>
      </c>
      <c r="T170" s="313">
        <v>2</v>
      </c>
      <c r="U170" s="313"/>
      <c r="V170" s="93"/>
      <c r="W170" s="89">
        <f t="shared" ref="W170" si="138">SUM(T170:V170)*100/F170</f>
        <v>18.181818181818183</v>
      </c>
      <c r="X170" s="122">
        <f t="shared" ref="X170" si="139">((1*H170)+(2*I170)+(3*J170)+(4*L170)+(5*M170)+(6*N170)+(7*P170)+(8*Q170)+(9*R170)+(10*T170)+(11*U170)+(12*V170))/F170</f>
        <v>6.3636363636363633</v>
      </c>
      <c r="Y170" s="123">
        <f t="shared" ref="Y170" si="140">S170+W170</f>
        <v>36.363636363636367</v>
      </c>
    </row>
    <row r="171" spans="1:25" x14ac:dyDescent="0.25">
      <c r="A171" s="58"/>
      <c r="B171" s="64" t="s">
        <v>70</v>
      </c>
      <c r="C171" s="37" t="s">
        <v>20</v>
      </c>
      <c r="D171" s="58">
        <v>7</v>
      </c>
      <c r="E171" s="300">
        <v>11</v>
      </c>
      <c r="F171" s="59">
        <f t="shared" si="3"/>
        <v>11</v>
      </c>
      <c r="G171" s="64" t="s">
        <v>39</v>
      </c>
      <c r="H171" s="308"/>
      <c r="I171" s="308">
        <v>2</v>
      </c>
      <c r="J171" s="308"/>
      <c r="K171" s="301">
        <f t="shared" si="4"/>
        <v>18.181818181818183</v>
      </c>
      <c r="L171" s="308">
        <v>2</v>
      </c>
      <c r="M171" s="308">
        <v>1</v>
      </c>
      <c r="N171" s="308">
        <v>2</v>
      </c>
      <c r="O171" s="301">
        <f t="shared" si="5"/>
        <v>45.454545454545453</v>
      </c>
      <c r="P171" s="308">
        <v>1</v>
      </c>
      <c r="Q171" s="308">
        <v>1</v>
      </c>
      <c r="R171" s="308">
        <v>2</v>
      </c>
      <c r="S171" s="301">
        <f t="shared" si="6"/>
        <v>36.363636363636367</v>
      </c>
      <c r="T171" s="308"/>
      <c r="U171" s="308"/>
      <c r="V171" s="66"/>
      <c r="W171" s="62">
        <f t="shared" si="7"/>
        <v>0</v>
      </c>
      <c r="X171" s="62">
        <f t="shared" si="8"/>
        <v>5.6363636363636367</v>
      </c>
      <c r="Y171" s="63">
        <f t="shared" si="16"/>
        <v>36.363636363636367</v>
      </c>
    </row>
    <row r="172" spans="1:25" x14ac:dyDescent="0.25">
      <c r="A172" s="58"/>
      <c r="B172" s="154" t="s">
        <v>70</v>
      </c>
      <c r="C172" s="142" t="s">
        <v>102</v>
      </c>
      <c r="D172" s="160">
        <v>8</v>
      </c>
      <c r="E172" s="305">
        <v>10</v>
      </c>
      <c r="F172" s="59">
        <f t="shared" si="3"/>
        <v>10</v>
      </c>
      <c r="G172" s="154" t="s">
        <v>39</v>
      </c>
      <c r="H172" s="309"/>
      <c r="I172" s="309"/>
      <c r="J172" s="309">
        <v>1</v>
      </c>
      <c r="K172" s="314">
        <f t="shared" si="4"/>
        <v>10</v>
      </c>
      <c r="L172" s="309">
        <v>2</v>
      </c>
      <c r="M172" s="309">
        <v>1</v>
      </c>
      <c r="N172" s="309">
        <v>2</v>
      </c>
      <c r="O172" s="314">
        <f t="shared" si="5"/>
        <v>50</v>
      </c>
      <c r="P172" s="309"/>
      <c r="Q172" s="309">
        <v>4</v>
      </c>
      <c r="R172" s="309"/>
      <c r="S172" s="314">
        <f t="shared" si="6"/>
        <v>40</v>
      </c>
      <c r="T172" s="309"/>
      <c r="U172" s="309"/>
      <c r="V172" s="161"/>
      <c r="W172" s="157">
        <f t="shared" si="7"/>
        <v>0</v>
      </c>
      <c r="X172" s="157">
        <f t="shared" si="8"/>
        <v>6</v>
      </c>
      <c r="Y172" s="158">
        <f t="shared" si="16"/>
        <v>40</v>
      </c>
    </row>
    <row r="173" spans="1:25" x14ac:dyDescent="0.25">
      <c r="A173" s="58"/>
      <c r="B173" s="154" t="s">
        <v>70</v>
      </c>
      <c r="C173" s="198" t="s">
        <v>108</v>
      </c>
      <c r="D173" s="197">
        <v>9</v>
      </c>
      <c r="E173" s="299">
        <v>10</v>
      </c>
      <c r="F173" s="51">
        <f t="shared" ref="F173:F174" si="141">H173+I173+J173+L173+M173+N173+P173+Q173+R173+T173+U173+V173</f>
        <v>10</v>
      </c>
      <c r="G173" s="213" t="s">
        <v>39</v>
      </c>
      <c r="H173" s="299"/>
      <c r="I173" s="299"/>
      <c r="J173" s="300">
        <v>4</v>
      </c>
      <c r="K173" s="301">
        <f>SUM(H173:J173)*100/F173</f>
        <v>40</v>
      </c>
      <c r="L173" s="302">
        <v>2</v>
      </c>
      <c r="M173" s="302"/>
      <c r="N173" s="303">
        <v>2</v>
      </c>
      <c r="O173" s="301">
        <f>SUM(L173:N173)*100/F173</f>
        <v>40</v>
      </c>
      <c r="P173" s="302"/>
      <c r="Q173" s="302">
        <v>2</v>
      </c>
      <c r="R173" s="303"/>
      <c r="S173" s="301">
        <f>SUM(P173:R173)*100/F173</f>
        <v>20</v>
      </c>
      <c r="T173" s="302"/>
      <c r="U173" s="302"/>
      <c r="V173" s="28"/>
      <c r="W173" s="43">
        <f>SUM(T173:V173)*100/F172</f>
        <v>0</v>
      </c>
      <c r="X173" s="199">
        <f t="shared" ref="X173:X174" si="142">((1*H173)+(2*I173)+(3*J173)+(4*L173)+(5*M173)+(6*N173)+(7*P173)+(8*Q173)+(9*R173)+(10*T173)+(11*U173)+(12*V173))/F173</f>
        <v>4.8</v>
      </c>
      <c r="Y173" s="200">
        <f t="shared" ref="Y173:Y174" si="143">S173+W173</f>
        <v>20</v>
      </c>
    </row>
    <row r="174" spans="1:25" x14ac:dyDescent="0.25">
      <c r="A174" s="58"/>
      <c r="B174" s="154" t="s">
        <v>70</v>
      </c>
      <c r="C174" s="198" t="s">
        <v>114</v>
      </c>
      <c r="D174" s="197">
        <v>10</v>
      </c>
      <c r="E174" s="299">
        <v>9</v>
      </c>
      <c r="F174" s="51">
        <f t="shared" si="141"/>
        <v>9</v>
      </c>
      <c r="G174" s="213" t="s">
        <v>39</v>
      </c>
      <c r="H174" s="299"/>
      <c r="I174" s="299">
        <v>2</v>
      </c>
      <c r="J174" s="300">
        <v>3</v>
      </c>
      <c r="K174" s="301">
        <f>SUM(H174:J174)*100/F174</f>
        <v>55.555555555555557</v>
      </c>
      <c r="L174" s="302"/>
      <c r="M174" s="302"/>
      <c r="N174" s="303">
        <v>1</v>
      </c>
      <c r="O174" s="301">
        <f>SUM(L174:N174)*100/F174</f>
        <v>11.111111111111111</v>
      </c>
      <c r="P174" s="302">
        <v>2</v>
      </c>
      <c r="Q174" s="302">
        <v>1</v>
      </c>
      <c r="R174" s="303"/>
      <c r="S174" s="301">
        <f>SUM(P174:R174)*100/F174</f>
        <v>33.333333333333336</v>
      </c>
      <c r="T174" s="302"/>
      <c r="U174" s="302"/>
      <c r="V174" s="28"/>
      <c r="W174" s="43">
        <f>SUM(T174:V174)*100/F173</f>
        <v>0</v>
      </c>
      <c r="X174" s="199">
        <f t="shared" si="142"/>
        <v>4.5555555555555554</v>
      </c>
      <c r="Y174" s="200">
        <f t="shared" si="143"/>
        <v>33.333333333333336</v>
      </c>
    </row>
    <row r="175" spans="1:25" x14ac:dyDescent="0.25">
      <c r="A175" s="58"/>
      <c r="B175" s="64"/>
      <c r="C175" s="215"/>
      <c r="D175" s="61"/>
      <c r="E175" s="303"/>
      <c r="F175" s="69"/>
      <c r="G175" s="65"/>
      <c r="H175" s="308"/>
      <c r="I175" s="308"/>
      <c r="J175" s="308"/>
      <c r="K175" s="301"/>
      <c r="L175" s="308"/>
      <c r="M175" s="308"/>
      <c r="N175" s="308"/>
      <c r="O175" s="301"/>
      <c r="P175" s="308"/>
      <c r="Q175" s="308"/>
      <c r="R175" s="308"/>
      <c r="S175" s="301"/>
      <c r="T175" s="308"/>
      <c r="U175" s="308"/>
      <c r="V175" s="11"/>
      <c r="W175" s="62"/>
      <c r="X175" s="126">
        <f>X174-X173</f>
        <v>-0.24444444444444446</v>
      </c>
      <c r="Y175" s="126">
        <f>Y174-Y173</f>
        <v>13.333333333333336</v>
      </c>
    </row>
    <row r="176" spans="1:25" x14ac:dyDescent="0.25">
      <c r="A176" s="58"/>
      <c r="B176" s="128" t="s">
        <v>70</v>
      </c>
      <c r="C176" s="73" t="s">
        <v>91</v>
      </c>
      <c r="D176" s="75">
        <v>7</v>
      </c>
      <c r="E176" s="322">
        <v>11</v>
      </c>
      <c r="F176" s="59">
        <f t="shared" si="3"/>
        <v>11</v>
      </c>
      <c r="G176" s="128" t="s">
        <v>39</v>
      </c>
      <c r="H176" s="313"/>
      <c r="I176" s="313"/>
      <c r="J176" s="313"/>
      <c r="K176" s="312">
        <f t="shared" ref="K176" si="144">SUM(H176:J176)*100/F176</f>
        <v>0</v>
      </c>
      <c r="L176" s="313"/>
      <c r="M176" s="313">
        <v>2</v>
      </c>
      <c r="N176" s="313">
        <v>2</v>
      </c>
      <c r="O176" s="312">
        <f t="shared" ref="O176" si="145">SUM(L176:N176)*100/F176</f>
        <v>36.363636363636367</v>
      </c>
      <c r="P176" s="313">
        <v>2</v>
      </c>
      <c r="Q176" s="313"/>
      <c r="R176" s="313">
        <v>2</v>
      </c>
      <c r="S176" s="312">
        <f t="shared" ref="S176" si="146">SUM(P176:R176)*100/F176</f>
        <v>36.363636363636367</v>
      </c>
      <c r="T176" s="313">
        <v>3</v>
      </c>
      <c r="U176" s="313"/>
      <c r="V176" s="93"/>
      <c r="W176" s="89">
        <f t="shared" ref="W176" si="147">SUM(T176:V176)*100/F176</f>
        <v>27.272727272727273</v>
      </c>
      <c r="X176" s="122">
        <f t="shared" ref="X176" si="148">((1*H176)+(2*I176)+(3*J176)+(4*L176)+(5*M176)+(6*N176)+(7*P176)+(8*Q176)+(9*R176)+(10*T176)+(11*U176)+(12*V176))/F176</f>
        <v>7.6363636363636367</v>
      </c>
      <c r="Y176" s="123">
        <f t="shared" ref="Y176" si="149">S176+W176</f>
        <v>63.63636363636364</v>
      </c>
    </row>
    <row r="177" spans="1:25" x14ac:dyDescent="0.25">
      <c r="A177" s="58"/>
      <c r="B177" s="64" t="s">
        <v>70</v>
      </c>
      <c r="C177" s="37" t="s">
        <v>20</v>
      </c>
      <c r="D177" s="58">
        <v>8</v>
      </c>
      <c r="E177" s="323">
        <v>12</v>
      </c>
      <c r="F177" s="59">
        <f t="shared" si="3"/>
        <v>12</v>
      </c>
      <c r="G177" s="64" t="s">
        <v>39</v>
      </c>
      <c r="H177" s="308"/>
      <c r="I177" s="308"/>
      <c r="J177" s="308">
        <v>1</v>
      </c>
      <c r="K177" s="301">
        <f t="shared" si="4"/>
        <v>8.3333333333333339</v>
      </c>
      <c r="L177" s="308">
        <v>2</v>
      </c>
      <c r="M177" s="308"/>
      <c r="N177" s="308">
        <v>3</v>
      </c>
      <c r="O177" s="301">
        <f t="shared" si="5"/>
        <v>41.666666666666664</v>
      </c>
      <c r="P177" s="308">
        <v>2</v>
      </c>
      <c r="Q177" s="308">
        <v>1</v>
      </c>
      <c r="R177" s="308">
        <v>1</v>
      </c>
      <c r="S177" s="301">
        <f t="shared" si="6"/>
        <v>33.333333333333336</v>
      </c>
      <c r="T177" s="308">
        <v>2</v>
      </c>
      <c r="U177" s="308"/>
      <c r="V177" s="66"/>
      <c r="W177" s="62">
        <f t="shared" si="7"/>
        <v>16.666666666666668</v>
      </c>
      <c r="X177" s="62">
        <f t="shared" si="8"/>
        <v>6.666666666666667</v>
      </c>
      <c r="Y177" s="63">
        <f t="shared" si="16"/>
        <v>50</v>
      </c>
    </row>
    <row r="178" spans="1:25" x14ac:dyDescent="0.25">
      <c r="A178" s="58"/>
      <c r="B178" s="154" t="s">
        <v>70</v>
      </c>
      <c r="C178" s="142" t="s">
        <v>102</v>
      </c>
      <c r="D178" s="160">
        <v>9</v>
      </c>
      <c r="E178" s="324">
        <v>12</v>
      </c>
      <c r="F178" s="59">
        <f t="shared" si="3"/>
        <v>12</v>
      </c>
      <c r="G178" s="154" t="s">
        <v>39</v>
      </c>
      <c r="H178" s="309"/>
      <c r="I178" s="309"/>
      <c r="J178" s="309"/>
      <c r="K178" s="314">
        <f t="shared" si="4"/>
        <v>0</v>
      </c>
      <c r="L178" s="309"/>
      <c r="M178" s="309"/>
      <c r="N178" s="309">
        <v>1</v>
      </c>
      <c r="O178" s="314">
        <f t="shared" si="5"/>
        <v>8.3333333333333339</v>
      </c>
      <c r="P178" s="309">
        <v>1</v>
      </c>
      <c r="Q178" s="309">
        <v>4</v>
      </c>
      <c r="R178" s="309">
        <v>2</v>
      </c>
      <c r="S178" s="314">
        <f t="shared" si="6"/>
        <v>58.333333333333336</v>
      </c>
      <c r="T178" s="309">
        <v>3</v>
      </c>
      <c r="U178" s="309">
        <v>1</v>
      </c>
      <c r="V178" s="161"/>
      <c r="W178" s="157">
        <f t="shared" si="7"/>
        <v>33.333333333333336</v>
      </c>
      <c r="X178" s="157">
        <f t="shared" si="8"/>
        <v>8.6666666666666661</v>
      </c>
      <c r="Y178" s="158">
        <f t="shared" si="16"/>
        <v>91.666666666666671</v>
      </c>
    </row>
    <row r="179" spans="1:25" x14ac:dyDescent="0.25">
      <c r="A179" s="58"/>
      <c r="B179" s="154" t="s">
        <v>70</v>
      </c>
      <c r="C179" s="198" t="s">
        <v>108</v>
      </c>
      <c r="D179" s="197">
        <v>10</v>
      </c>
      <c r="E179" s="299">
        <v>11</v>
      </c>
      <c r="F179" s="51">
        <f t="shared" si="3"/>
        <v>11</v>
      </c>
      <c r="G179" s="213" t="s">
        <v>39</v>
      </c>
      <c r="H179" s="299"/>
      <c r="I179" s="299"/>
      <c r="J179" s="300"/>
      <c r="K179" s="301">
        <f>SUM(H179:J179)*100/F179</f>
        <v>0</v>
      </c>
      <c r="L179" s="302"/>
      <c r="M179" s="302"/>
      <c r="N179" s="303">
        <v>1</v>
      </c>
      <c r="O179" s="301">
        <f>SUM(L179:N179)*100/F179</f>
        <v>9.0909090909090917</v>
      </c>
      <c r="P179" s="302">
        <v>6</v>
      </c>
      <c r="Q179" s="302">
        <v>1</v>
      </c>
      <c r="R179" s="303">
        <v>1</v>
      </c>
      <c r="S179" s="301">
        <f>SUM(P179:R179)*100/F179</f>
        <v>72.727272727272734</v>
      </c>
      <c r="T179" s="302">
        <v>2</v>
      </c>
      <c r="U179" s="302"/>
      <c r="V179" s="28"/>
      <c r="W179" s="43">
        <f>SUM(T179:V179)*100/F178</f>
        <v>16.666666666666668</v>
      </c>
      <c r="X179" s="199">
        <f t="shared" si="8"/>
        <v>7.7272727272727275</v>
      </c>
      <c r="Y179" s="200">
        <f t="shared" si="16"/>
        <v>89.393939393939405</v>
      </c>
    </row>
    <row r="180" spans="1:25" x14ac:dyDescent="0.25">
      <c r="A180" s="58"/>
      <c r="B180" s="154" t="s">
        <v>70</v>
      </c>
      <c r="C180" s="198" t="s">
        <v>114</v>
      </c>
      <c r="D180" s="197">
        <v>11</v>
      </c>
      <c r="E180" s="299">
        <v>11</v>
      </c>
      <c r="F180" s="51">
        <f t="shared" si="3"/>
        <v>11</v>
      </c>
      <c r="G180" s="213" t="s">
        <v>39</v>
      </c>
      <c r="H180" s="299"/>
      <c r="I180" s="299"/>
      <c r="J180" s="300"/>
      <c r="K180" s="301">
        <f>SUM(H180:J180)*100/F180</f>
        <v>0</v>
      </c>
      <c r="L180" s="302"/>
      <c r="M180" s="302">
        <v>1</v>
      </c>
      <c r="N180" s="303"/>
      <c r="O180" s="301">
        <f>SUM(L180:N180)*100/F180</f>
        <v>9.0909090909090917</v>
      </c>
      <c r="P180" s="302"/>
      <c r="Q180" s="302">
        <v>1</v>
      </c>
      <c r="R180" s="303">
        <v>5</v>
      </c>
      <c r="S180" s="301">
        <f>SUM(P180:R180)*100/F180</f>
        <v>54.545454545454547</v>
      </c>
      <c r="T180" s="302">
        <v>1</v>
      </c>
      <c r="U180" s="302">
        <v>3</v>
      </c>
      <c r="V180" s="28"/>
      <c r="W180" s="43">
        <f>SUM(T180:V180)*100/F179</f>
        <v>36.363636363636367</v>
      </c>
      <c r="X180" s="199">
        <f t="shared" si="8"/>
        <v>9.1818181818181817</v>
      </c>
      <c r="Y180" s="200">
        <f t="shared" si="16"/>
        <v>90.909090909090907</v>
      </c>
    </row>
    <row r="181" spans="1:25" x14ac:dyDescent="0.25">
      <c r="A181" s="58"/>
      <c r="B181" s="64"/>
      <c r="C181" s="215"/>
      <c r="D181" s="61"/>
      <c r="E181" s="303"/>
      <c r="F181" s="69"/>
      <c r="G181" s="65"/>
      <c r="H181" s="308"/>
      <c r="I181" s="308"/>
      <c r="J181" s="308"/>
      <c r="K181" s="301"/>
      <c r="L181" s="308"/>
      <c r="M181" s="308"/>
      <c r="N181" s="308"/>
      <c r="O181" s="301"/>
      <c r="P181" s="308"/>
      <c r="Q181" s="308"/>
      <c r="R181" s="308"/>
      <c r="S181" s="301"/>
      <c r="T181" s="308"/>
      <c r="U181" s="308"/>
      <c r="V181" s="11"/>
      <c r="W181" s="62"/>
      <c r="X181" s="126">
        <f>X180-X179</f>
        <v>1.4545454545454541</v>
      </c>
      <c r="Y181" s="126">
        <f>Y180-Y179</f>
        <v>1.5151515151515014</v>
      </c>
    </row>
    <row r="182" spans="1:25" x14ac:dyDescent="0.25">
      <c r="A182" s="58"/>
      <c r="B182" s="128" t="s">
        <v>70</v>
      </c>
      <c r="C182" s="73" t="s">
        <v>91</v>
      </c>
      <c r="D182" s="75">
        <v>8</v>
      </c>
      <c r="E182" s="326">
        <v>11</v>
      </c>
      <c r="F182" s="59">
        <f t="shared" si="3"/>
        <v>11</v>
      </c>
      <c r="G182" s="128" t="s">
        <v>39</v>
      </c>
      <c r="H182" s="313"/>
      <c r="I182" s="313"/>
      <c r="J182" s="313">
        <v>1</v>
      </c>
      <c r="K182" s="312">
        <f t="shared" ref="K182" si="150">SUM(H182:J182)*100/F182</f>
        <v>9.0909090909090917</v>
      </c>
      <c r="L182" s="313"/>
      <c r="M182" s="313">
        <v>1</v>
      </c>
      <c r="N182" s="313">
        <v>1</v>
      </c>
      <c r="O182" s="312">
        <f t="shared" ref="O182" si="151">SUM(L182:N182)*100/F182</f>
        <v>18.181818181818183</v>
      </c>
      <c r="P182" s="313"/>
      <c r="Q182" s="313">
        <v>3</v>
      </c>
      <c r="R182" s="313">
        <v>2</v>
      </c>
      <c r="S182" s="312">
        <f t="shared" ref="S182" si="152">SUM(P182:R182)*100/F182</f>
        <v>45.454545454545453</v>
      </c>
      <c r="T182" s="313">
        <v>3</v>
      </c>
      <c r="U182" s="313"/>
      <c r="V182" s="93"/>
      <c r="W182" s="89">
        <f t="shared" ref="W182" si="153">SUM(T182:V182)*100/F182</f>
        <v>27.272727272727273</v>
      </c>
      <c r="X182" s="122">
        <f t="shared" ref="X182" si="154">((1*H182)+(2*I182)+(3*J182)+(4*L182)+(5*M182)+(6*N182)+(7*P182)+(8*Q182)+(9*R182)+(10*T182)+(11*U182)+(12*V182))/F182</f>
        <v>7.8181818181818183</v>
      </c>
      <c r="Y182" s="123">
        <f t="shared" ref="Y182" si="155">S182+W182</f>
        <v>72.72727272727272</v>
      </c>
    </row>
    <row r="183" spans="1:25" x14ac:dyDescent="0.25">
      <c r="A183" s="58"/>
      <c r="B183" s="64" t="s">
        <v>70</v>
      </c>
      <c r="C183" s="37" t="s">
        <v>20</v>
      </c>
      <c r="D183" s="58">
        <v>9</v>
      </c>
      <c r="E183" s="300">
        <v>11</v>
      </c>
      <c r="F183" s="59">
        <f t="shared" si="3"/>
        <v>11</v>
      </c>
      <c r="G183" s="64" t="s">
        <v>39</v>
      </c>
      <c r="H183" s="308"/>
      <c r="I183" s="308"/>
      <c r="J183" s="308"/>
      <c r="K183" s="301">
        <f t="shared" si="4"/>
        <v>0</v>
      </c>
      <c r="L183" s="308">
        <v>2</v>
      </c>
      <c r="M183" s="308">
        <v>1</v>
      </c>
      <c r="N183" s="308">
        <v>3</v>
      </c>
      <c r="O183" s="301">
        <f t="shared" si="5"/>
        <v>54.545454545454547</v>
      </c>
      <c r="P183" s="308">
        <v>2</v>
      </c>
      <c r="Q183" s="308"/>
      <c r="R183" s="308">
        <v>2</v>
      </c>
      <c r="S183" s="301">
        <f t="shared" si="6"/>
        <v>36.363636363636367</v>
      </c>
      <c r="T183" s="308"/>
      <c r="U183" s="308">
        <v>1</v>
      </c>
      <c r="V183" s="66"/>
      <c r="W183" s="62">
        <f t="shared" si="7"/>
        <v>9.0909090909090917</v>
      </c>
      <c r="X183" s="62">
        <f t="shared" si="8"/>
        <v>6.7272727272727275</v>
      </c>
      <c r="Y183" s="63">
        <f t="shared" si="16"/>
        <v>45.45454545454546</v>
      </c>
    </row>
    <row r="184" spans="1:25" x14ac:dyDescent="0.25">
      <c r="A184" s="58"/>
      <c r="B184" s="154" t="s">
        <v>70</v>
      </c>
      <c r="C184" s="142" t="s">
        <v>102</v>
      </c>
      <c r="D184" s="160">
        <v>10</v>
      </c>
      <c r="E184" s="305">
        <v>10</v>
      </c>
      <c r="F184" s="59">
        <f t="shared" si="3"/>
        <v>10</v>
      </c>
      <c r="G184" s="154" t="s">
        <v>39</v>
      </c>
      <c r="H184" s="309"/>
      <c r="I184" s="309"/>
      <c r="J184" s="309">
        <v>1</v>
      </c>
      <c r="K184" s="314">
        <f t="shared" si="4"/>
        <v>10</v>
      </c>
      <c r="L184" s="309">
        <v>1</v>
      </c>
      <c r="M184" s="309">
        <v>1</v>
      </c>
      <c r="N184" s="309"/>
      <c r="O184" s="314">
        <f t="shared" si="5"/>
        <v>20</v>
      </c>
      <c r="P184" s="309">
        <v>4</v>
      </c>
      <c r="Q184" s="309"/>
      <c r="R184" s="309">
        <v>2</v>
      </c>
      <c r="S184" s="314">
        <f t="shared" si="6"/>
        <v>60</v>
      </c>
      <c r="T184" s="309">
        <v>1</v>
      </c>
      <c r="U184" s="309"/>
      <c r="V184" s="161"/>
      <c r="W184" s="157">
        <f t="shared" si="7"/>
        <v>10</v>
      </c>
      <c r="X184" s="157">
        <f t="shared" si="8"/>
        <v>6.8</v>
      </c>
      <c r="Y184" s="158">
        <f t="shared" si="16"/>
        <v>70</v>
      </c>
    </row>
    <row r="185" spans="1:25" x14ac:dyDescent="0.25">
      <c r="A185" s="58"/>
      <c r="B185" s="154" t="s">
        <v>70</v>
      </c>
      <c r="C185" s="198" t="s">
        <v>108</v>
      </c>
      <c r="D185" s="197">
        <v>11</v>
      </c>
      <c r="E185" s="299">
        <v>10</v>
      </c>
      <c r="F185" s="51">
        <f t="shared" ref="F185" si="156">H185+I185+J185+L185+M185+N185+P185+Q185+R185+T185+U185+V185</f>
        <v>10</v>
      </c>
      <c r="G185" s="213" t="s">
        <v>39</v>
      </c>
      <c r="H185" s="299"/>
      <c r="I185" s="299">
        <v>1</v>
      </c>
      <c r="J185" s="300"/>
      <c r="K185" s="301">
        <f>SUM(H185:J185)*100/F185</f>
        <v>10</v>
      </c>
      <c r="L185" s="302"/>
      <c r="M185" s="302">
        <v>2</v>
      </c>
      <c r="N185" s="303"/>
      <c r="O185" s="301">
        <f>SUM(L185:N185)*100/F185</f>
        <v>20</v>
      </c>
      <c r="P185" s="302">
        <v>1</v>
      </c>
      <c r="Q185" s="302"/>
      <c r="R185" s="303">
        <v>3</v>
      </c>
      <c r="S185" s="301">
        <f>SUM(P185:R185)*100/F185</f>
        <v>40</v>
      </c>
      <c r="T185" s="302">
        <v>2</v>
      </c>
      <c r="U185" s="302">
        <v>1</v>
      </c>
      <c r="V185" s="28"/>
      <c r="W185" s="43">
        <f>SUM(T185:V185)*100/F184</f>
        <v>30</v>
      </c>
      <c r="X185" s="199">
        <f t="shared" ref="X185" si="157">((1*H185)+(2*I185)+(3*J185)+(4*L185)+(5*M185)+(6*N185)+(7*P185)+(8*Q185)+(9*R185)+(10*T185)+(11*U185)+(12*V185))/F185</f>
        <v>7.7</v>
      </c>
      <c r="Y185" s="200">
        <f t="shared" ref="Y185" si="158">S185+W185</f>
        <v>70</v>
      </c>
    </row>
    <row r="186" spans="1:25" x14ac:dyDescent="0.25">
      <c r="A186" s="58"/>
      <c r="B186" s="64"/>
      <c r="C186" s="215"/>
      <c r="D186" s="61"/>
      <c r="E186" s="303"/>
      <c r="F186" s="69"/>
      <c r="G186" s="65"/>
      <c r="H186" s="308"/>
      <c r="I186" s="308"/>
      <c r="J186" s="308"/>
      <c r="K186" s="301"/>
      <c r="L186" s="308"/>
      <c r="M186" s="308"/>
      <c r="N186" s="308"/>
      <c r="O186" s="301"/>
      <c r="P186" s="308"/>
      <c r="Q186" s="308"/>
      <c r="R186" s="308"/>
      <c r="S186" s="301"/>
      <c r="T186" s="308"/>
      <c r="U186" s="308"/>
      <c r="V186" s="11"/>
      <c r="W186" s="62"/>
      <c r="X186" s="126">
        <f>X185-X184</f>
        <v>0.90000000000000036</v>
      </c>
      <c r="Y186" s="126">
        <f>Y185-Y184</f>
        <v>0</v>
      </c>
    </row>
    <row r="187" spans="1:25" x14ac:dyDescent="0.25">
      <c r="A187" s="58"/>
      <c r="B187" s="154" t="s">
        <v>70</v>
      </c>
      <c r="C187" s="142" t="s">
        <v>102</v>
      </c>
      <c r="D187" s="160">
        <v>11</v>
      </c>
      <c r="E187" s="305">
        <v>7</v>
      </c>
      <c r="F187" s="59">
        <f t="shared" si="3"/>
        <v>7</v>
      </c>
      <c r="G187" s="154" t="s">
        <v>39</v>
      </c>
      <c r="H187" s="309"/>
      <c r="I187" s="309">
        <v>1</v>
      </c>
      <c r="J187" s="309">
        <v>3</v>
      </c>
      <c r="K187" s="314">
        <f t="shared" si="4"/>
        <v>57.142857142857146</v>
      </c>
      <c r="L187" s="309"/>
      <c r="M187" s="309"/>
      <c r="N187" s="309">
        <v>1</v>
      </c>
      <c r="O187" s="314">
        <f t="shared" si="5"/>
        <v>14.285714285714286</v>
      </c>
      <c r="P187" s="309">
        <v>2</v>
      </c>
      <c r="Q187" s="309"/>
      <c r="R187" s="309"/>
      <c r="S187" s="314">
        <f t="shared" si="6"/>
        <v>28.571428571428573</v>
      </c>
      <c r="T187" s="309"/>
      <c r="U187" s="309"/>
      <c r="V187" s="161"/>
      <c r="W187" s="157">
        <f t="shared" si="7"/>
        <v>0</v>
      </c>
      <c r="X187" s="157">
        <f t="shared" si="8"/>
        <v>4.4285714285714288</v>
      </c>
      <c r="Y187" s="158">
        <f t="shared" si="16"/>
        <v>28.571428571428573</v>
      </c>
    </row>
    <row r="188" spans="1:25" x14ac:dyDescent="0.25">
      <c r="A188" s="58"/>
      <c r="B188" s="64"/>
      <c r="C188" s="37"/>
      <c r="D188" s="58"/>
      <c r="E188" s="300"/>
      <c r="F188" s="120"/>
      <c r="G188" s="64"/>
      <c r="H188" s="308"/>
      <c r="I188" s="308"/>
      <c r="J188" s="308"/>
      <c r="K188" s="301"/>
      <c r="L188" s="308"/>
      <c r="M188" s="308"/>
      <c r="N188" s="308"/>
      <c r="O188" s="301"/>
      <c r="P188" s="308"/>
      <c r="Q188" s="308"/>
      <c r="R188" s="308"/>
      <c r="S188" s="301"/>
      <c r="T188" s="308"/>
      <c r="U188" s="308"/>
      <c r="V188" s="66"/>
      <c r="W188" s="62"/>
      <c r="X188" s="62"/>
      <c r="Y188" s="62"/>
    </row>
    <row r="189" spans="1:25" x14ac:dyDescent="0.25">
      <c r="A189" s="58"/>
      <c r="B189" s="64"/>
      <c r="C189" s="142" t="s">
        <v>102</v>
      </c>
      <c r="D189" s="58"/>
      <c r="E189" s="300"/>
      <c r="F189" s="120"/>
      <c r="G189" s="154" t="s">
        <v>39</v>
      </c>
      <c r="H189" s="308"/>
      <c r="I189" s="308"/>
      <c r="J189" s="308"/>
      <c r="K189" s="307"/>
      <c r="L189" s="308"/>
      <c r="M189" s="308"/>
      <c r="N189" s="308"/>
      <c r="O189" s="307"/>
      <c r="P189" s="308"/>
      <c r="Q189" s="308"/>
      <c r="R189" s="308"/>
      <c r="S189" s="307"/>
      <c r="T189" s="308"/>
      <c r="U189" s="308"/>
      <c r="V189" s="66"/>
      <c r="W189" s="60"/>
      <c r="X189" s="157">
        <f>AVERAGE(X187,X184,X178,X172,X166,X160,X155)</f>
        <v>6.9097789115646266</v>
      </c>
      <c r="Y189" s="157">
        <f>AVERAGE(Y187,Y184,Y178,Y172,Y166,Y160,Y155)</f>
        <v>62.610544217687071</v>
      </c>
    </row>
    <row r="190" spans="1:25" x14ac:dyDescent="0.25">
      <c r="A190" s="58"/>
      <c r="B190" s="64"/>
      <c r="C190" s="198" t="s">
        <v>108</v>
      </c>
      <c r="D190" s="58"/>
      <c r="E190" s="300"/>
      <c r="F190" s="120"/>
      <c r="G190" s="213" t="s">
        <v>39</v>
      </c>
      <c r="H190" s="308"/>
      <c r="I190" s="308"/>
      <c r="J190" s="308"/>
      <c r="K190" s="307"/>
      <c r="L190" s="308"/>
      <c r="M190" s="308"/>
      <c r="N190" s="308"/>
      <c r="O190" s="307"/>
      <c r="P190" s="308"/>
      <c r="Q190" s="308"/>
      <c r="R190" s="308"/>
      <c r="S190" s="307"/>
      <c r="T190" s="308"/>
      <c r="U190" s="308"/>
      <c r="V190" s="66"/>
      <c r="W190" s="60"/>
      <c r="X190" s="212">
        <f>AVERAGE(X185,X179,X173,X167,X161,X156,X152)</f>
        <v>7.1864891411109904</v>
      </c>
      <c r="Y190" s="212">
        <f>AVERAGE(Y185,Y179,Y173,Y167,Y161,Y156,Y152)</f>
        <v>67.093792062279462</v>
      </c>
    </row>
    <row r="191" spans="1:25" x14ac:dyDescent="0.25">
      <c r="A191" s="58"/>
      <c r="B191" s="64"/>
      <c r="C191" s="198" t="s">
        <v>114</v>
      </c>
      <c r="D191" s="58"/>
      <c r="E191" s="300"/>
      <c r="F191" s="120"/>
      <c r="G191" s="213" t="s">
        <v>39</v>
      </c>
      <c r="H191" s="308"/>
      <c r="I191" s="308"/>
      <c r="J191" s="308"/>
      <c r="K191" s="307"/>
      <c r="L191" s="308"/>
      <c r="M191" s="308"/>
      <c r="N191" s="308"/>
      <c r="O191" s="307"/>
      <c r="P191" s="308"/>
      <c r="Q191" s="308"/>
      <c r="R191" s="308"/>
      <c r="S191" s="307"/>
      <c r="T191" s="308"/>
      <c r="U191" s="308"/>
      <c r="V191" s="66"/>
      <c r="W191" s="60"/>
      <c r="X191" s="212">
        <f>AVERAGE(X180,X174,X168,X162,X157,X153,X151)</f>
        <v>7.0430707197239908</v>
      </c>
      <c r="Y191" s="212">
        <f>AVERAGE(Y180,Y174,Y168,Y162,Y157,Y153,Y151)</f>
        <v>60.800399211067834</v>
      </c>
    </row>
    <row r="192" spans="1:25" x14ac:dyDescent="0.25">
      <c r="A192" s="58"/>
      <c r="B192" s="64"/>
      <c r="C192" s="37"/>
      <c r="D192" s="58"/>
      <c r="E192" s="300"/>
      <c r="F192" s="120"/>
      <c r="G192" s="64"/>
      <c r="H192" s="308"/>
      <c r="I192" s="308"/>
      <c r="J192" s="308"/>
      <c r="K192" s="307"/>
      <c r="L192" s="308"/>
      <c r="M192" s="308"/>
      <c r="N192" s="308"/>
      <c r="O192" s="307"/>
      <c r="P192" s="308"/>
      <c r="Q192" s="308"/>
      <c r="R192" s="308"/>
      <c r="S192" s="307"/>
      <c r="T192" s="308"/>
      <c r="U192" s="308"/>
      <c r="V192" s="66"/>
      <c r="W192" s="60"/>
      <c r="X192" s="126">
        <f>X191-X190</f>
        <v>-0.14341842138699956</v>
      </c>
      <c r="Y192" s="126">
        <f>Y191-Y190</f>
        <v>-6.2933928512116282</v>
      </c>
    </row>
    <row r="193" spans="1:25" x14ac:dyDescent="0.25">
      <c r="A193" s="58"/>
      <c r="B193" s="154" t="s">
        <v>72</v>
      </c>
      <c r="C193" s="198" t="s">
        <v>108</v>
      </c>
      <c r="D193" s="197">
        <v>2</v>
      </c>
      <c r="E193" s="299">
        <v>17</v>
      </c>
      <c r="F193" s="51">
        <f t="shared" ref="F193:F194" si="159">H193+I193+J193+L193+M193+N193+P193+Q193+R193+T193+U193+V193</f>
        <v>17</v>
      </c>
      <c r="G193" s="213" t="s">
        <v>40</v>
      </c>
      <c r="H193" s="299"/>
      <c r="I193" s="299"/>
      <c r="J193" s="300">
        <v>1</v>
      </c>
      <c r="K193" s="301">
        <f>SUM(H193:J193)*100/F193</f>
        <v>5.882352941176471</v>
      </c>
      <c r="L193" s="302">
        <v>1</v>
      </c>
      <c r="M193" s="302">
        <v>1</v>
      </c>
      <c r="N193" s="303"/>
      <c r="O193" s="301">
        <f>SUM(L193:N193)*100/F193</f>
        <v>11.764705882352942</v>
      </c>
      <c r="P193" s="302">
        <v>5</v>
      </c>
      <c r="Q193" s="302">
        <v>4</v>
      </c>
      <c r="R193" s="303">
        <v>2</v>
      </c>
      <c r="S193" s="301">
        <f>SUM(P193:R193)*100/F193</f>
        <v>64.705882352941174</v>
      </c>
      <c r="T193" s="302">
        <v>3</v>
      </c>
      <c r="U193" s="302"/>
      <c r="V193" s="28"/>
      <c r="W193" s="43">
        <f>SUM(T193:V193)*100/F193</f>
        <v>17.647058823529413</v>
      </c>
      <c r="X193" s="199">
        <f t="shared" ref="X193:X194" si="160">((1*H193)+(2*I193)+(3*J193)+(4*L193)+(5*M193)+(6*N193)+(7*P193)+(8*Q193)+(9*R193)+(10*T193)+(11*U193)+(12*V193))/F193</f>
        <v>7.4705882352941178</v>
      </c>
      <c r="Y193" s="200">
        <f t="shared" ref="Y193:Y194" si="161">S193+W193</f>
        <v>82.35294117647058</v>
      </c>
    </row>
    <row r="194" spans="1:25" x14ac:dyDescent="0.25">
      <c r="A194" s="58"/>
      <c r="B194" s="154" t="s">
        <v>72</v>
      </c>
      <c r="C194" s="198" t="s">
        <v>114</v>
      </c>
      <c r="D194" s="197">
        <v>3</v>
      </c>
      <c r="E194" s="299">
        <v>18</v>
      </c>
      <c r="F194" s="51">
        <f t="shared" si="159"/>
        <v>18</v>
      </c>
      <c r="G194" s="213" t="s">
        <v>40</v>
      </c>
      <c r="H194" s="299"/>
      <c r="I194" s="299"/>
      <c r="J194" s="300">
        <v>2</v>
      </c>
      <c r="K194" s="301">
        <f>SUM(H194:J194)*100/F194</f>
        <v>11.111111111111111</v>
      </c>
      <c r="L194" s="302"/>
      <c r="M194" s="302">
        <v>4</v>
      </c>
      <c r="N194" s="303">
        <v>2</v>
      </c>
      <c r="O194" s="301">
        <f>SUM(L194:N194)*100/F194</f>
        <v>33.333333333333336</v>
      </c>
      <c r="P194" s="302">
        <v>1</v>
      </c>
      <c r="Q194" s="302">
        <v>4</v>
      </c>
      <c r="R194" s="303">
        <v>2</v>
      </c>
      <c r="S194" s="301">
        <f>SUM(P194:R194)*100/F194</f>
        <v>38.888888888888886</v>
      </c>
      <c r="T194" s="302">
        <v>3</v>
      </c>
      <c r="U194" s="302"/>
      <c r="V194" s="28"/>
      <c r="W194" s="43">
        <f>SUM(T194:V194)*100/F194</f>
        <v>16.666666666666668</v>
      </c>
      <c r="X194" s="199">
        <f t="shared" si="160"/>
        <v>6.9444444444444446</v>
      </c>
      <c r="Y194" s="200">
        <f t="shared" si="161"/>
        <v>55.555555555555557</v>
      </c>
    </row>
    <row r="195" spans="1:25" x14ac:dyDescent="0.25">
      <c r="A195" s="58"/>
      <c r="B195" s="154"/>
      <c r="C195" s="198"/>
      <c r="D195" s="197"/>
      <c r="E195" s="299"/>
      <c r="F195" s="51"/>
      <c r="G195" s="213"/>
      <c r="H195" s="299"/>
      <c r="I195" s="299"/>
      <c r="J195" s="300"/>
      <c r="K195" s="301"/>
      <c r="L195" s="302"/>
      <c r="M195" s="302"/>
      <c r="N195" s="303"/>
      <c r="O195" s="301"/>
      <c r="P195" s="302"/>
      <c r="Q195" s="302"/>
      <c r="R195" s="303"/>
      <c r="S195" s="301"/>
      <c r="T195" s="302"/>
      <c r="U195" s="302"/>
      <c r="V195" s="28"/>
      <c r="W195" s="43"/>
      <c r="X195" s="126">
        <f>X194-X193</f>
        <v>-0.52614379084967311</v>
      </c>
      <c r="Y195" s="126">
        <f>Y194-Y193</f>
        <v>-26.797385620915023</v>
      </c>
    </row>
    <row r="196" spans="1:25" x14ac:dyDescent="0.25">
      <c r="A196" s="58"/>
      <c r="B196" s="154" t="s">
        <v>72</v>
      </c>
      <c r="C196" s="142" t="s">
        <v>102</v>
      </c>
      <c r="D196" s="160">
        <v>2</v>
      </c>
      <c r="E196" s="305">
        <v>17</v>
      </c>
      <c r="F196" s="59">
        <f t="shared" si="3"/>
        <v>17</v>
      </c>
      <c r="G196" s="154" t="s">
        <v>40</v>
      </c>
      <c r="H196" s="309"/>
      <c r="I196" s="309"/>
      <c r="J196" s="309"/>
      <c r="K196" s="306">
        <f t="shared" si="4"/>
        <v>0</v>
      </c>
      <c r="L196" s="309"/>
      <c r="M196" s="309"/>
      <c r="N196" s="309"/>
      <c r="O196" s="306">
        <f t="shared" si="5"/>
        <v>0</v>
      </c>
      <c r="P196" s="309"/>
      <c r="Q196" s="309">
        <v>5</v>
      </c>
      <c r="R196" s="309">
        <v>7</v>
      </c>
      <c r="S196" s="306">
        <f t="shared" si="6"/>
        <v>70.588235294117652</v>
      </c>
      <c r="T196" s="309">
        <v>5</v>
      </c>
      <c r="U196" s="309"/>
      <c r="V196" s="161"/>
      <c r="W196" s="162">
        <f t="shared" si="7"/>
        <v>29.411764705882351</v>
      </c>
      <c r="X196" s="157">
        <f t="shared" si="8"/>
        <v>9</v>
      </c>
      <c r="Y196" s="158">
        <f t="shared" si="16"/>
        <v>100</v>
      </c>
    </row>
    <row r="197" spans="1:25" x14ac:dyDescent="0.25">
      <c r="A197" s="58"/>
      <c r="B197" s="154" t="s">
        <v>72</v>
      </c>
      <c r="C197" s="198" t="s">
        <v>108</v>
      </c>
      <c r="D197" s="197">
        <v>3</v>
      </c>
      <c r="E197" s="299">
        <v>18</v>
      </c>
      <c r="F197" s="51">
        <f t="shared" si="3"/>
        <v>18</v>
      </c>
      <c r="G197" s="213" t="s">
        <v>40</v>
      </c>
      <c r="H197" s="299"/>
      <c r="I197" s="299"/>
      <c r="J197" s="300">
        <v>1</v>
      </c>
      <c r="K197" s="301">
        <f>SUM(H197:J197)*100/F197</f>
        <v>5.5555555555555554</v>
      </c>
      <c r="L197" s="302"/>
      <c r="M197" s="302"/>
      <c r="N197" s="303">
        <v>2</v>
      </c>
      <c r="O197" s="301">
        <f>SUM(L197:N197)*100/F197</f>
        <v>11.111111111111111</v>
      </c>
      <c r="P197" s="302">
        <v>1</v>
      </c>
      <c r="Q197" s="302">
        <v>6</v>
      </c>
      <c r="R197" s="303">
        <v>4</v>
      </c>
      <c r="S197" s="301">
        <f>SUM(P197:R197)*100/F197</f>
        <v>61.111111111111114</v>
      </c>
      <c r="T197" s="302">
        <v>4</v>
      </c>
      <c r="U197" s="302"/>
      <c r="V197" s="28"/>
      <c r="W197" s="43">
        <f>SUM(T197:V197)*100/F196</f>
        <v>23.529411764705884</v>
      </c>
      <c r="X197" s="199">
        <f t="shared" si="8"/>
        <v>8.1111111111111107</v>
      </c>
      <c r="Y197" s="200">
        <f t="shared" si="16"/>
        <v>84.640522875816998</v>
      </c>
    </row>
    <row r="198" spans="1:25" x14ac:dyDescent="0.25">
      <c r="A198" s="58"/>
      <c r="B198" s="154" t="s">
        <v>72</v>
      </c>
      <c r="C198" s="198" t="s">
        <v>114</v>
      </c>
      <c r="D198" s="197">
        <v>4</v>
      </c>
      <c r="E198" s="299">
        <v>18</v>
      </c>
      <c r="F198" s="51">
        <f t="shared" si="3"/>
        <v>18</v>
      </c>
      <c r="G198" s="213" t="s">
        <v>40</v>
      </c>
      <c r="H198" s="299"/>
      <c r="I198" s="299"/>
      <c r="J198" s="300">
        <v>1</v>
      </c>
      <c r="K198" s="301">
        <f>SUM(H198:J198)*100/F198</f>
        <v>5.5555555555555554</v>
      </c>
      <c r="L198" s="302"/>
      <c r="M198" s="302">
        <v>1</v>
      </c>
      <c r="N198" s="303">
        <v>1</v>
      </c>
      <c r="O198" s="301">
        <f>SUM(L198:N198)*100/F198</f>
        <v>11.111111111111111</v>
      </c>
      <c r="P198" s="302">
        <v>4</v>
      </c>
      <c r="Q198" s="302">
        <v>5</v>
      </c>
      <c r="R198" s="303">
        <v>4</v>
      </c>
      <c r="S198" s="301">
        <f>SUM(P198:R198)*100/F198</f>
        <v>72.222222222222229</v>
      </c>
      <c r="T198" s="302">
        <v>2</v>
      </c>
      <c r="U198" s="302"/>
      <c r="V198" s="28"/>
      <c r="W198" s="43">
        <f>SUM(T198:V198)*100/F197</f>
        <v>11.111111111111111</v>
      </c>
      <c r="X198" s="199">
        <f t="shared" si="8"/>
        <v>7.666666666666667</v>
      </c>
      <c r="Y198" s="200">
        <f t="shared" si="16"/>
        <v>83.333333333333343</v>
      </c>
    </row>
    <row r="199" spans="1:25" x14ac:dyDescent="0.25">
      <c r="A199" s="58"/>
      <c r="B199" s="65"/>
      <c r="C199" s="37"/>
      <c r="D199" s="61"/>
      <c r="E199" s="303"/>
      <c r="F199" s="69"/>
      <c r="G199" s="65"/>
      <c r="H199" s="308"/>
      <c r="I199" s="308"/>
      <c r="J199" s="308"/>
      <c r="K199" s="307"/>
      <c r="L199" s="308"/>
      <c r="M199" s="308"/>
      <c r="N199" s="308"/>
      <c r="O199" s="307"/>
      <c r="P199" s="308"/>
      <c r="Q199" s="308"/>
      <c r="R199" s="308"/>
      <c r="S199" s="307"/>
      <c r="T199" s="308"/>
      <c r="U199" s="308"/>
      <c r="V199" s="66"/>
      <c r="W199" s="60"/>
      <c r="X199" s="126">
        <f>X198-X197</f>
        <v>-0.44444444444444375</v>
      </c>
      <c r="Y199" s="126">
        <f>Y198-Y197</f>
        <v>-1.3071895424836555</v>
      </c>
    </row>
    <row r="200" spans="1:25" x14ac:dyDescent="0.25">
      <c r="A200" s="58"/>
      <c r="B200" s="64" t="s">
        <v>72</v>
      </c>
      <c r="C200" s="37" t="s">
        <v>20</v>
      </c>
      <c r="D200" s="58">
        <v>2</v>
      </c>
      <c r="E200" s="300">
        <v>24</v>
      </c>
      <c r="F200" s="59">
        <f t="shared" si="3"/>
        <v>24</v>
      </c>
      <c r="G200" s="64" t="s">
        <v>40</v>
      </c>
      <c r="H200" s="308"/>
      <c r="I200" s="308"/>
      <c r="J200" s="308">
        <v>1</v>
      </c>
      <c r="K200" s="307">
        <f t="shared" si="4"/>
        <v>4.166666666666667</v>
      </c>
      <c r="L200" s="308"/>
      <c r="M200" s="308">
        <v>1</v>
      </c>
      <c r="N200" s="308">
        <v>2</v>
      </c>
      <c r="O200" s="307">
        <f t="shared" si="5"/>
        <v>12.5</v>
      </c>
      <c r="P200" s="308">
        <v>3</v>
      </c>
      <c r="Q200" s="308">
        <v>5</v>
      </c>
      <c r="R200" s="308">
        <v>2</v>
      </c>
      <c r="S200" s="307">
        <f t="shared" si="6"/>
        <v>41.666666666666664</v>
      </c>
      <c r="T200" s="308">
        <v>8</v>
      </c>
      <c r="U200" s="308">
        <v>2</v>
      </c>
      <c r="V200" s="11"/>
      <c r="W200" s="60">
        <f t="shared" si="7"/>
        <v>41.666666666666664</v>
      </c>
      <c r="X200" s="62">
        <f t="shared" si="8"/>
        <v>8.375</v>
      </c>
      <c r="Y200" s="63">
        <f t="shared" si="16"/>
        <v>83.333333333333329</v>
      </c>
    </row>
    <row r="201" spans="1:25" x14ac:dyDescent="0.25">
      <c r="A201" s="58"/>
      <c r="B201" s="154" t="s">
        <v>72</v>
      </c>
      <c r="C201" s="142" t="s">
        <v>102</v>
      </c>
      <c r="D201" s="160">
        <v>3</v>
      </c>
      <c r="E201" s="305">
        <v>21</v>
      </c>
      <c r="F201" s="59">
        <f t="shared" si="3"/>
        <v>21</v>
      </c>
      <c r="G201" s="154" t="s">
        <v>40</v>
      </c>
      <c r="H201" s="309"/>
      <c r="I201" s="309"/>
      <c r="J201" s="309"/>
      <c r="K201" s="306">
        <f t="shared" si="4"/>
        <v>0</v>
      </c>
      <c r="L201" s="309">
        <v>1</v>
      </c>
      <c r="M201" s="309">
        <v>2</v>
      </c>
      <c r="N201" s="309">
        <v>3</v>
      </c>
      <c r="O201" s="306">
        <f t="shared" si="5"/>
        <v>28.571428571428573</v>
      </c>
      <c r="P201" s="309">
        <v>2</v>
      </c>
      <c r="Q201" s="309">
        <v>3</v>
      </c>
      <c r="R201" s="309">
        <v>2</v>
      </c>
      <c r="S201" s="306">
        <f t="shared" si="6"/>
        <v>33.333333333333336</v>
      </c>
      <c r="T201" s="309">
        <v>8</v>
      </c>
      <c r="U201" s="309"/>
      <c r="V201" s="150"/>
      <c r="W201" s="162">
        <f t="shared" si="7"/>
        <v>38.095238095238095</v>
      </c>
      <c r="X201" s="157">
        <f t="shared" si="8"/>
        <v>8</v>
      </c>
      <c r="Y201" s="158">
        <f t="shared" si="16"/>
        <v>71.428571428571431</v>
      </c>
    </row>
    <row r="202" spans="1:25" x14ac:dyDescent="0.25">
      <c r="A202" s="58"/>
      <c r="B202" s="154" t="s">
        <v>72</v>
      </c>
      <c r="C202" s="198" t="s">
        <v>108</v>
      </c>
      <c r="D202" s="197">
        <v>4</v>
      </c>
      <c r="E202" s="299">
        <v>21</v>
      </c>
      <c r="F202" s="51">
        <f t="shared" ref="F202:F203" si="162">H202+I202+J202+L202+M202+N202+P202+Q202+R202+T202+U202+V202</f>
        <v>21</v>
      </c>
      <c r="G202" s="213" t="s">
        <v>40</v>
      </c>
      <c r="H202" s="299"/>
      <c r="I202" s="299"/>
      <c r="J202" s="300">
        <v>1</v>
      </c>
      <c r="K202" s="301">
        <f>SUM(H202:J202)*100/F202</f>
        <v>4.7619047619047619</v>
      </c>
      <c r="L202" s="302"/>
      <c r="M202" s="302">
        <v>2</v>
      </c>
      <c r="N202" s="303">
        <v>1</v>
      </c>
      <c r="O202" s="301">
        <f>SUM(L202:N202)*100/F202</f>
        <v>14.285714285714286</v>
      </c>
      <c r="P202" s="302">
        <v>2</v>
      </c>
      <c r="Q202" s="302">
        <v>3</v>
      </c>
      <c r="R202" s="303">
        <v>5</v>
      </c>
      <c r="S202" s="301">
        <f>SUM(P202:R202)*100/F202</f>
        <v>47.61904761904762</v>
      </c>
      <c r="T202" s="302">
        <v>7</v>
      </c>
      <c r="U202" s="302"/>
      <c r="V202" s="28"/>
      <c r="W202" s="43">
        <f>SUM(T202:V202)*100/F201</f>
        <v>33.333333333333336</v>
      </c>
      <c r="X202" s="199">
        <f t="shared" ref="X202:X203" si="163">((1*H202)+(2*I202)+(3*J202)+(4*L202)+(5*M202)+(6*N202)+(7*P202)+(8*Q202)+(9*R202)+(10*T202)+(11*U202)+(12*V202))/F202</f>
        <v>8.1904761904761898</v>
      </c>
      <c r="Y202" s="200">
        <f t="shared" ref="Y202:Y203" si="164">S202+W202</f>
        <v>80.952380952380963</v>
      </c>
    </row>
    <row r="203" spans="1:25" x14ac:dyDescent="0.25">
      <c r="A203" s="58"/>
      <c r="B203" s="154" t="s">
        <v>72</v>
      </c>
      <c r="C203" s="198" t="s">
        <v>114</v>
      </c>
      <c r="D203" s="197">
        <v>5</v>
      </c>
      <c r="E203" s="299">
        <v>23</v>
      </c>
      <c r="F203" s="51">
        <f t="shared" si="162"/>
        <v>23</v>
      </c>
      <c r="G203" s="213" t="s">
        <v>40</v>
      </c>
      <c r="H203" s="299"/>
      <c r="I203" s="299"/>
      <c r="J203" s="300">
        <v>1</v>
      </c>
      <c r="K203" s="301">
        <f>SUM(H203:J203)*100/F203</f>
        <v>4.3478260869565215</v>
      </c>
      <c r="L203" s="302">
        <v>4</v>
      </c>
      <c r="M203" s="302">
        <v>4</v>
      </c>
      <c r="N203" s="303">
        <v>2</v>
      </c>
      <c r="O203" s="301">
        <f>SUM(L203:N203)*100/F203</f>
        <v>43.478260869565219</v>
      </c>
      <c r="P203" s="302">
        <v>1</v>
      </c>
      <c r="Q203" s="302">
        <v>4</v>
      </c>
      <c r="R203" s="303">
        <v>2</v>
      </c>
      <c r="S203" s="301">
        <f>SUM(P203:R203)*100/F203</f>
        <v>30.434782608695652</v>
      </c>
      <c r="T203" s="302">
        <v>5</v>
      </c>
      <c r="U203" s="302"/>
      <c r="V203" s="28"/>
      <c r="W203" s="43">
        <f>SUM(T203:V203)*100/F202</f>
        <v>23.80952380952381</v>
      </c>
      <c r="X203" s="199">
        <f t="shared" si="163"/>
        <v>6.8695652173913047</v>
      </c>
      <c r="Y203" s="200">
        <f t="shared" si="164"/>
        <v>54.244306418219466</v>
      </c>
    </row>
    <row r="204" spans="1:25" x14ac:dyDescent="0.25">
      <c r="A204" s="58"/>
      <c r="B204" s="64"/>
      <c r="C204" s="37"/>
      <c r="D204" s="61"/>
      <c r="E204" s="303"/>
      <c r="F204" s="69"/>
      <c r="G204" s="65"/>
      <c r="H204" s="308"/>
      <c r="I204" s="308"/>
      <c r="J204" s="308"/>
      <c r="K204" s="307"/>
      <c r="L204" s="308"/>
      <c r="M204" s="308"/>
      <c r="N204" s="308"/>
      <c r="O204" s="307"/>
      <c r="P204" s="308"/>
      <c r="Q204" s="308"/>
      <c r="R204" s="308"/>
      <c r="S204" s="307"/>
      <c r="T204" s="308"/>
      <c r="U204" s="308"/>
      <c r="V204" s="66"/>
      <c r="W204" s="60"/>
      <c r="X204" s="126">
        <f>X203-X202</f>
        <v>-1.3209109730848851</v>
      </c>
      <c r="Y204" s="126">
        <f>Y203-Y202</f>
        <v>-26.708074534161497</v>
      </c>
    </row>
    <row r="205" spans="1:25" x14ac:dyDescent="0.25">
      <c r="A205" s="58"/>
      <c r="B205" s="64" t="s">
        <v>72</v>
      </c>
      <c r="C205" s="37" t="s">
        <v>20</v>
      </c>
      <c r="D205" s="58">
        <v>3</v>
      </c>
      <c r="E205" s="300">
        <v>10</v>
      </c>
      <c r="F205" s="59">
        <f t="shared" si="3"/>
        <v>10</v>
      </c>
      <c r="G205" s="132" t="s">
        <v>40</v>
      </c>
      <c r="H205" s="315"/>
      <c r="I205" s="315"/>
      <c r="J205" s="315"/>
      <c r="K205" s="316">
        <f t="shared" si="4"/>
        <v>0</v>
      </c>
      <c r="L205" s="315">
        <v>1</v>
      </c>
      <c r="M205" s="315">
        <v>1</v>
      </c>
      <c r="N205" s="315"/>
      <c r="O205" s="316">
        <f t="shared" si="5"/>
        <v>20</v>
      </c>
      <c r="P205" s="315">
        <v>3</v>
      </c>
      <c r="Q205" s="315">
        <v>1</v>
      </c>
      <c r="R205" s="315">
        <v>3</v>
      </c>
      <c r="S205" s="316">
        <f t="shared" si="6"/>
        <v>70</v>
      </c>
      <c r="T205" s="315">
        <v>1</v>
      </c>
      <c r="U205" s="315"/>
      <c r="V205" s="133"/>
      <c r="W205" s="134">
        <f t="shared" si="7"/>
        <v>10</v>
      </c>
      <c r="X205" s="62">
        <f t="shared" si="8"/>
        <v>7.5</v>
      </c>
      <c r="Y205" s="63">
        <f t="shared" si="16"/>
        <v>80</v>
      </c>
    </row>
    <row r="206" spans="1:25" x14ac:dyDescent="0.25">
      <c r="A206" s="58"/>
      <c r="B206" s="154" t="s">
        <v>72</v>
      </c>
      <c r="C206" s="142" t="s">
        <v>102</v>
      </c>
      <c r="D206" s="160">
        <v>4</v>
      </c>
      <c r="E206" s="305">
        <v>10</v>
      </c>
      <c r="F206" s="59">
        <f t="shared" si="3"/>
        <v>10</v>
      </c>
      <c r="G206" s="163" t="s">
        <v>40</v>
      </c>
      <c r="H206" s="309"/>
      <c r="I206" s="309"/>
      <c r="J206" s="309"/>
      <c r="K206" s="306">
        <f t="shared" si="4"/>
        <v>0</v>
      </c>
      <c r="L206" s="309">
        <v>1</v>
      </c>
      <c r="M206" s="309">
        <v>1</v>
      </c>
      <c r="N206" s="309">
        <v>2</v>
      </c>
      <c r="O206" s="306">
        <f t="shared" si="5"/>
        <v>40</v>
      </c>
      <c r="P206" s="309">
        <v>1</v>
      </c>
      <c r="Q206" s="309">
        <v>3</v>
      </c>
      <c r="R206" s="309"/>
      <c r="S206" s="306">
        <f t="shared" si="6"/>
        <v>40</v>
      </c>
      <c r="T206" s="309">
        <v>1</v>
      </c>
      <c r="U206" s="309">
        <v>1</v>
      </c>
      <c r="V206" s="161"/>
      <c r="W206" s="162">
        <f t="shared" si="7"/>
        <v>20</v>
      </c>
      <c r="X206" s="157">
        <f t="shared" si="8"/>
        <v>7.3</v>
      </c>
      <c r="Y206" s="158">
        <f t="shared" si="16"/>
        <v>60</v>
      </c>
    </row>
    <row r="207" spans="1:25" x14ac:dyDescent="0.25">
      <c r="A207" s="58"/>
      <c r="B207" s="154" t="s">
        <v>72</v>
      </c>
      <c r="C207" s="198" t="s">
        <v>108</v>
      </c>
      <c r="D207" s="197">
        <v>5</v>
      </c>
      <c r="E207" s="299">
        <v>10</v>
      </c>
      <c r="F207" s="51">
        <f t="shared" si="3"/>
        <v>10</v>
      </c>
      <c r="G207" s="213" t="s">
        <v>40</v>
      </c>
      <c r="H207" s="299"/>
      <c r="I207" s="299"/>
      <c r="J207" s="300"/>
      <c r="K207" s="301">
        <f>SUM(H207:J207)*100/F207</f>
        <v>0</v>
      </c>
      <c r="L207" s="302">
        <v>2</v>
      </c>
      <c r="M207" s="302"/>
      <c r="N207" s="303"/>
      <c r="O207" s="301">
        <f>SUM(L207:N207)*100/F207</f>
        <v>20</v>
      </c>
      <c r="P207" s="302">
        <v>1</v>
      </c>
      <c r="Q207" s="302">
        <v>5</v>
      </c>
      <c r="R207" s="303"/>
      <c r="S207" s="301">
        <f>SUM(P207:R207)*100/F207</f>
        <v>60</v>
      </c>
      <c r="T207" s="302">
        <v>2</v>
      </c>
      <c r="U207" s="302"/>
      <c r="V207" s="28"/>
      <c r="W207" s="43">
        <f>SUM(T207:V207)*100/F206</f>
        <v>20</v>
      </c>
      <c r="X207" s="199">
        <f t="shared" si="8"/>
        <v>7.5</v>
      </c>
      <c r="Y207" s="200">
        <f t="shared" si="16"/>
        <v>80</v>
      </c>
    </row>
    <row r="208" spans="1:25" x14ac:dyDescent="0.25">
      <c r="A208" s="58"/>
      <c r="B208" s="154" t="s">
        <v>72</v>
      </c>
      <c r="C208" s="198" t="s">
        <v>114</v>
      </c>
      <c r="D208" s="197">
        <v>6</v>
      </c>
      <c r="E208" s="299">
        <v>10</v>
      </c>
      <c r="F208" s="51">
        <f t="shared" si="3"/>
        <v>10</v>
      </c>
      <c r="G208" s="213" t="s">
        <v>40</v>
      </c>
      <c r="H208" s="299"/>
      <c r="I208" s="299"/>
      <c r="J208" s="300">
        <v>1</v>
      </c>
      <c r="K208" s="301">
        <f>SUM(H208:J208)*100/F208</f>
        <v>10</v>
      </c>
      <c r="L208" s="302">
        <v>2</v>
      </c>
      <c r="M208" s="302">
        <v>1</v>
      </c>
      <c r="N208" s="303">
        <v>1</v>
      </c>
      <c r="O208" s="301">
        <f>SUM(L208:N208)*100/F208</f>
        <v>40</v>
      </c>
      <c r="P208" s="302">
        <v>2</v>
      </c>
      <c r="Q208" s="302">
        <v>2</v>
      </c>
      <c r="R208" s="303">
        <v>1</v>
      </c>
      <c r="S208" s="301">
        <f>SUM(P208:R208)*100/F208</f>
        <v>50</v>
      </c>
      <c r="T208" s="302"/>
      <c r="U208" s="302"/>
      <c r="V208" s="28"/>
      <c r="W208" s="43">
        <f>SUM(T208:V208)*100/F207</f>
        <v>0</v>
      </c>
      <c r="X208" s="199">
        <f t="shared" si="8"/>
        <v>6.1</v>
      </c>
      <c r="Y208" s="200">
        <f t="shared" si="16"/>
        <v>50</v>
      </c>
    </row>
    <row r="209" spans="1:25" x14ac:dyDescent="0.25">
      <c r="A209" s="58"/>
      <c r="B209" s="64"/>
      <c r="C209" s="37"/>
      <c r="D209" s="61"/>
      <c r="E209" s="303"/>
      <c r="F209" s="69"/>
      <c r="G209" s="65"/>
      <c r="H209" s="308"/>
      <c r="I209" s="308"/>
      <c r="J209" s="308"/>
      <c r="K209" s="307"/>
      <c r="L209" s="308"/>
      <c r="M209" s="308"/>
      <c r="N209" s="308"/>
      <c r="O209" s="307"/>
      <c r="P209" s="308"/>
      <c r="Q209" s="308"/>
      <c r="R209" s="308"/>
      <c r="S209" s="307"/>
      <c r="T209" s="308"/>
      <c r="U209" s="308"/>
      <c r="V209" s="66"/>
      <c r="W209" s="60"/>
      <c r="X209" s="126">
        <f>X208-X207</f>
        <v>-1.4000000000000004</v>
      </c>
      <c r="Y209" s="126">
        <f>Y208-Y207</f>
        <v>-30</v>
      </c>
    </row>
    <row r="210" spans="1:25" x14ac:dyDescent="0.25">
      <c r="A210" s="58"/>
      <c r="B210" s="128" t="s">
        <v>72</v>
      </c>
      <c r="C210" s="73" t="s">
        <v>91</v>
      </c>
      <c r="D210" s="75">
        <v>3</v>
      </c>
      <c r="E210" s="322">
        <v>18</v>
      </c>
      <c r="F210" s="59">
        <f t="shared" si="3"/>
        <v>18</v>
      </c>
      <c r="G210" s="78" t="s">
        <v>40</v>
      </c>
      <c r="H210" s="310"/>
      <c r="I210" s="310"/>
      <c r="J210" s="310"/>
      <c r="K210" s="311">
        <f t="shared" ref="K210" si="165">SUM(H210:J210)*100/F210</f>
        <v>0</v>
      </c>
      <c r="L210" s="310">
        <v>2</v>
      </c>
      <c r="M210" s="310">
        <v>4</v>
      </c>
      <c r="N210" s="310"/>
      <c r="O210" s="310">
        <f t="shared" ref="O210" si="166">SUM(L210:N210)*100/F210</f>
        <v>33.333333333333336</v>
      </c>
      <c r="P210" s="310"/>
      <c r="Q210" s="310">
        <v>3</v>
      </c>
      <c r="R210" s="310">
        <v>5</v>
      </c>
      <c r="S210" s="311">
        <f t="shared" ref="S210" si="167">SUM(P210:R210)*100/F210</f>
        <v>44.444444444444443</v>
      </c>
      <c r="T210" s="310">
        <v>4</v>
      </c>
      <c r="U210" s="310"/>
      <c r="V210" s="110"/>
      <c r="W210" s="113">
        <f t="shared" ref="W210" si="168">SUM(T210:V210)*100/F210</f>
        <v>22.222222222222221</v>
      </c>
      <c r="X210" s="122">
        <f t="shared" si="8"/>
        <v>7.6111111111111107</v>
      </c>
      <c r="Y210" s="123">
        <f t="shared" si="16"/>
        <v>66.666666666666657</v>
      </c>
    </row>
    <row r="211" spans="1:25" x14ac:dyDescent="0.25">
      <c r="A211" s="58"/>
      <c r="B211" s="64" t="s">
        <v>72</v>
      </c>
      <c r="C211" s="37" t="s">
        <v>20</v>
      </c>
      <c r="D211" s="58">
        <v>4</v>
      </c>
      <c r="E211" s="300">
        <v>18</v>
      </c>
      <c r="F211" s="59">
        <f t="shared" si="3"/>
        <v>18</v>
      </c>
      <c r="G211" s="64" t="s">
        <v>40</v>
      </c>
      <c r="H211" s="308"/>
      <c r="I211" s="308"/>
      <c r="J211" s="308"/>
      <c r="K211" s="307">
        <f t="shared" si="4"/>
        <v>0</v>
      </c>
      <c r="L211" s="308"/>
      <c r="M211" s="308">
        <v>2</v>
      </c>
      <c r="N211" s="308">
        <v>2</v>
      </c>
      <c r="O211" s="307">
        <f t="shared" si="5"/>
        <v>22.222222222222221</v>
      </c>
      <c r="P211" s="308">
        <v>2</v>
      </c>
      <c r="Q211" s="308">
        <v>3</v>
      </c>
      <c r="R211" s="308">
        <v>4</v>
      </c>
      <c r="S211" s="307">
        <f t="shared" si="6"/>
        <v>50</v>
      </c>
      <c r="T211" s="308">
        <v>5</v>
      </c>
      <c r="U211" s="308"/>
      <c r="V211" s="66"/>
      <c r="W211" s="60">
        <f t="shared" si="7"/>
        <v>27.777777777777779</v>
      </c>
      <c r="X211" s="62">
        <f t="shared" si="8"/>
        <v>8.1111111111111107</v>
      </c>
      <c r="Y211" s="63">
        <f t="shared" si="16"/>
        <v>77.777777777777771</v>
      </c>
    </row>
    <row r="212" spans="1:25" x14ac:dyDescent="0.25">
      <c r="A212" s="58"/>
      <c r="B212" s="154" t="s">
        <v>72</v>
      </c>
      <c r="C212" s="142" t="s">
        <v>102</v>
      </c>
      <c r="D212" s="160">
        <v>5</v>
      </c>
      <c r="E212" s="305">
        <v>16</v>
      </c>
      <c r="F212" s="59">
        <f t="shared" si="3"/>
        <v>16</v>
      </c>
      <c r="G212" s="154" t="s">
        <v>40</v>
      </c>
      <c r="H212" s="309"/>
      <c r="I212" s="309"/>
      <c r="J212" s="309"/>
      <c r="K212" s="306">
        <f t="shared" si="4"/>
        <v>0</v>
      </c>
      <c r="L212" s="309">
        <v>1</v>
      </c>
      <c r="M212" s="309">
        <v>4</v>
      </c>
      <c r="N212" s="309"/>
      <c r="O212" s="306">
        <f t="shared" si="5"/>
        <v>31.25</v>
      </c>
      <c r="P212" s="309">
        <v>4</v>
      </c>
      <c r="Q212" s="309">
        <v>2</v>
      </c>
      <c r="R212" s="309">
        <v>5</v>
      </c>
      <c r="S212" s="306">
        <f t="shared" si="6"/>
        <v>68.75</v>
      </c>
      <c r="T212" s="309"/>
      <c r="U212" s="309"/>
      <c r="V212" s="161"/>
      <c r="W212" s="162">
        <f t="shared" si="7"/>
        <v>0</v>
      </c>
      <c r="X212" s="157">
        <f t="shared" si="8"/>
        <v>7.0625</v>
      </c>
      <c r="Y212" s="158">
        <f t="shared" si="16"/>
        <v>68.75</v>
      </c>
    </row>
    <row r="213" spans="1:25" x14ac:dyDescent="0.25">
      <c r="A213" s="58"/>
      <c r="B213" s="154" t="s">
        <v>72</v>
      </c>
      <c r="C213" s="198" t="s">
        <v>108</v>
      </c>
      <c r="D213" s="197">
        <v>6</v>
      </c>
      <c r="E213" s="299">
        <v>17</v>
      </c>
      <c r="F213" s="51">
        <f t="shared" ref="F213:F214" si="169">H213+I213+J213+L213+M213+N213+P213+Q213+R213+T213+U213+V213</f>
        <v>17</v>
      </c>
      <c r="G213" s="213" t="s">
        <v>40</v>
      </c>
      <c r="H213" s="299"/>
      <c r="I213" s="299"/>
      <c r="J213" s="300"/>
      <c r="K213" s="301">
        <f>SUM(H213:J213)*100/F213</f>
        <v>0</v>
      </c>
      <c r="L213" s="302">
        <v>2</v>
      </c>
      <c r="M213" s="302">
        <v>3</v>
      </c>
      <c r="N213" s="303">
        <v>2</v>
      </c>
      <c r="O213" s="301">
        <f>SUM(L213:N213)*100/F213</f>
        <v>41.176470588235297</v>
      </c>
      <c r="P213" s="302"/>
      <c r="Q213" s="302">
        <v>6</v>
      </c>
      <c r="R213" s="303">
        <v>2</v>
      </c>
      <c r="S213" s="301">
        <f>SUM(P213:R213)*100/F213</f>
        <v>47.058823529411768</v>
      </c>
      <c r="T213" s="302">
        <v>2</v>
      </c>
      <c r="U213" s="302"/>
      <c r="V213" s="28"/>
      <c r="W213" s="43">
        <f>SUM(T213:V213)*100/F212</f>
        <v>12.5</v>
      </c>
      <c r="X213" s="199">
        <f t="shared" ref="X213:X214" si="170">((1*H213)+(2*I213)+(3*J213)+(4*L213)+(5*M213)+(6*N213)+(7*P213)+(8*Q213)+(9*R213)+(10*T213)+(11*U213)+(12*V213))/F213</f>
        <v>7.117647058823529</v>
      </c>
      <c r="Y213" s="200">
        <f t="shared" ref="Y213:Y214" si="171">S213+W213</f>
        <v>59.558823529411768</v>
      </c>
    </row>
    <row r="214" spans="1:25" x14ac:dyDescent="0.25">
      <c r="A214" s="58"/>
      <c r="B214" s="154" t="s">
        <v>72</v>
      </c>
      <c r="C214" s="198" t="s">
        <v>114</v>
      </c>
      <c r="D214" s="197">
        <v>7</v>
      </c>
      <c r="E214" s="299">
        <v>17</v>
      </c>
      <c r="F214" s="51">
        <f t="shared" si="169"/>
        <v>17</v>
      </c>
      <c r="G214" s="213" t="s">
        <v>40</v>
      </c>
      <c r="H214" s="299"/>
      <c r="I214" s="299"/>
      <c r="J214" s="300"/>
      <c r="K214" s="301">
        <f>SUM(H214:J214)*100/F214</f>
        <v>0</v>
      </c>
      <c r="L214" s="302">
        <v>5</v>
      </c>
      <c r="M214" s="302">
        <v>3</v>
      </c>
      <c r="N214" s="303"/>
      <c r="O214" s="301">
        <f>SUM(L214:N214)*100/F214</f>
        <v>47.058823529411768</v>
      </c>
      <c r="P214" s="302">
        <v>3</v>
      </c>
      <c r="Q214" s="302">
        <v>3</v>
      </c>
      <c r="R214" s="303">
        <v>3</v>
      </c>
      <c r="S214" s="301">
        <f>SUM(P214:R214)*100/F214</f>
        <v>52.941176470588232</v>
      </c>
      <c r="T214" s="302"/>
      <c r="U214" s="302"/>
      <c r="V214" s="28"/>
      <c r="W214" s="43">
        <f>SUM(T214:V214)*100/F213</f>
        <v>0</v>
      </c>
      <c r="X214" s="199">
        <f t="shared" si="170"/>
        <v>6.2941176470588234</v>
      </c>
      <c r="Y214" s="200">
        <f t="shared" si="171"/>
        <v>52.941176470588232</v>
      </c>
    </row>
    <row r="215" spans="1:25" x14ac:dyDescent="0.25">
      <c r="A215" s="58"/>
      <c r="B215" s="64"/>
      <c r="C215" s="37"/>
      <c r="D215" s="61"/>
      <c r="E215" s="303"/>
      <c r="F215" s="69"/>
      <c r="G215" s="65"/>
      <c r="H215" s="308"/>
      <c r="I215" s="308"/>
      <c r="J215" s="308"/>
      <c r="K215" s="307"/>
      <c r="L215" s="308"/>
      <c r="M215" s="308"/>
      <c r="N215" s="308"/>
      <c r="O215" s="307"/>
      <c r="P215" s="308"/>
      <c r="Q215" s="308"/>
      <c r="R215" s="308"/>
      <c r="S215" s="307"/>
      <c r="T215" s="308"/>
      <c r="U215" s="308"/>
      <c r="V215" s="66"/>
      <c r="W215" s="60"/>
      <c r="X215" s="126">
        <f>X214-X213</f>
        <v>-0.82352941176470562</v>
      </c>
      <c r="Y215" s="126">
        <f>Y214-Y213</f>
        <v>-6.6176470588235361</v>
      </c>
    </row>
    <row r="216" spans="1:25" x14ac:dyDescent="0.25">
      <c r="A216" s="58"/>
      <c r="B216" s="128" t="s">
        <v>72</v>
      </c>
      <c r="C216" s="73" t="s">
        <v>91</v>
      </c>
      <c r="D216" s="75">
        <v>4</v>
      </c>
      <c r="E216" s="322">
        <v>14</v>
      </c>
      <c r="F216" s="131">
        <f>H216+I216+J216+L216+M216+N216+P216+Q216+R216+T216+U216+V216</f>
        <v>14</v>
      </c>
      <c r="G216" s="78" t="s">
        <v>40</v>
      </c>
      <c r="H216" s="310"/>
      <c r="I216" s="310"/>
      <c r="J216" s="310">
        <v>2</v>
      </c>
      <c r="K216" s="311">
        <f t="shared" ref="K216" si="172">SUM(H216:J216)*100/F216</f>
        <v>14.285714285714286</v>
      </c>
      <c r="L216" s="310">
        <v>2</v>
      </c>
      <c r="M216" s="310">
        <v>2</v>
      </c>
      <c r="N216" s="310">
        <v>1</v>
      </c>
      <c r="O216" s="310">
        <f t="shared" ref="O216" si="173">SUM(L216:N216)*100/F216</f>
        <v>35.714285714285715</v>
      </c>
      <c r="P216" s="310">
        <v>1</v>
      </c>
      <c r="Q216" s="310">
        <v>1</v>
      </c>
      <c r="R216" s="310">
        <v>3</v>
      </c>
      <c r="S216" s="311">
        <f t="shared" ref="S216" si="174">SUM(P216:R216)*100/F216</f>
        <v>35.714285714285715</v>
      </c>
      <c r="T216" s="310">
        <v>2</v>
      </c>
      <c r="U216" s="310"/>
      <c r="V216" s="110"/>
      <c r="W216" s="113">
        <f t="shared" ref="W216" si="175">SUM(T216:V216)*100/F216</f>
        <v>14.285714285714286</v>
      </c>
      <c r="X216" s="122">
        <f t="shared" ref="X216" si="176">((1*H216)+(2*I216)+(3*J216)+(4*L216)+(5*M216)+(6*N216)+(7*P216)+(8*Q216)+(9*R216)+(10*T216)+(11*U216)+(12*V216))/F216</f>
        <v>6.5714285714285712</v>
      </c>
      <c r="Y216" s="123">
        <f t="shared" ref="Y216" si="177">S216+W216</f>
        <v>50</v>
      </c>
    </row>
    <row r="217" spans="1:25" x14ac:dyDescent="0.25">
      <c r="A217" s="58"/>
      <c r="B217" s="65" t="s">
        <v>72</v>
      </c>
      <c r="C217" s="37" t="s">
        <v>20</v>
      </c>
      <c r="D217" s="58">
        <v>5</v>
      </c>
      <c r="E217" s="300">
        <v>14</v>
      </c>
      <c r="F217" s="59">
        <f t="shared" si="3"/>
        <v>14</v>
      </c>
      <c r="G217" s="64" t="s">
        <v>40</v>
      </c>
      <c r="H217" s="308">
        <v>1</v>
      </c>
      <c r="I217" s="308"/>
      <c r="J217" s="308"/>
      <c r="K217" s="307">
        <f t="shared" si="4"/>
        <v>7.1428571428571432</v>
      </c>
      <c r="L217" s="308">
        <v>3</v>
      </c>
      <c r="M217" s="308">
        <v>2</v>
      </c>
      <c r="N217" s="308"/>
      <c r="O217" s="307">
        <f t="shared" si="5"/>
        <v>35.714285714285715</v>
      </c>
      <c r="P217" s="308">
        <v>1</v>
      </c>
      <c r="Q217" s="308">
        <v>3</v>
      </c>
      <c r="R217" s="308">
        <v>3</v>
      </c>
      <c r="S217" s="307">
        <f t="shared" si="6"/>
        <v>50</v>
      </c>
      <c r="T217" s="308">
        <v>1</v>
      </c>
      <c r="U217" s="308"/>
      <c r="V217" s="66"/>
      <c r="W217" s="60">
        <f t="shared" si="7"/>
        <v>7.1428571428571432</v>
      </c>
      <c r="X217" s="62">
        <f t="shared" si="8"/>
        <v>6.5</v>
      </c>
      <c r="Y217" s="63">
        <f t="shared" si="16"/>
        <v>57.142857142857146</v>
      </c>
    </row>
    <row r="218" spans="1:25" x14ac:dyDescent="0.25">
      <c r="A218" s="58"/>
      <c r="B218" s="154" t="s">
        <v>72</v>
      </c>
      <c r="C218" s="142" t="s">
        <v>102</v>
      </c>
      <c r="D218" s="160">
        <v>6</v>
      </c>
      <c r="E218" s="305">
        <v>14</v>
      </c>
      <c r="F218" s="59">
        <f t="shared" si="3"/>
        <v>14</v>
      </c>
      <c r="G218" s="154" t="s">
        <v>40</v>
      </c>
      <c r="H218" s="309">
        <v>1</v>
      </c>
      <c r="I218" s="309"/>
      <c r="J218" s="309">
        <v>3</v>
      </c>
      <c r="K218" s="306">
        <f t="shared" si="4"/>
        <v>28.571428571428573</v>
      </c>
      <c r="L218" s="309">
        <v>2</v>
      </c>
      <c r="M218" s="309"/>
      <c r="N218" s="309"/>
      <c r="O218" s="306">
        <f t="shared" si="5"/>
        <v>14.285714285714286</v>
      </c>
      <c r="P218" s="309">
        <v>4</v>
      </c>
      <c r="Q218" s="309">
        <v>2</v>
      </c>
      <c r="R218" s="309">
        <v>2</v>
      </c>
      <c r="S218" s="306">
        <f t="shared" si="6"/>
        <v>57.142857142857146</v>
      </c>
      <c r="T218" s="309"/>
      <c r="U218" s="309"/>
      <c r="V218" s="161"/>
      <c r="W218" s="162">
        <f t="shared" si="7"/>
        <v>0</v>
      </c>
      <c r="X218" s="157">
        <f t="shared" si="8"/>
        <v>5.7142857142857144</v>
      </c>
      <c r="Y218" s="158">
        <f t="shared" si="16"/>
        <v>57.142857142857146</v>
      </c>
    </row>
    <row r="219" spans="1:25" x14ac:dyDescent="0.25">
      <c r="A219" s="58"/>
      <c r="B219" s="154" t="s">
        <v>72</v>
      </c>
      <c r="C219" s="198" t="s">
        <v>108</v>
      </c>
      <c r="D219" s="197">
        <v>7</v>
      </c>
      <c r="E219" s="299">
        <v>14</v>
      </c>
      <c r="F219" s="51">
        <f t="shared" si="3"/>
        <v>14</v>
      </c>
      <c r="G219" s="213" t="s">
        <v>40</v>
      </c>
      <c r="H219" s="299">
        <v>1</v>
      </c>
      <c r="I219" s="299"/>
      <c r="J219" s="300"/>
      <c r="K219" s="301">
        <f>SUM(H219:J219)*100/F219</f>
        <v>7.1428571428571432</v>
      </c>
      <c r="L219" s="302">
        <v>3</v>
      </c>
      <c r="M219" s="302">
        <v>2</v>
      </c>
      <c r="N219" s="303">
        <v>1</v>
      </c>
      <c r="O219" s="301">
        <f>SUM(L219:N219)*100/F219</f>
        <v>42.857142857142854</v>
      </c>
      <c r="P219" s="302">
        <v>2</v>
      </c>
      <c r="Q219" s="302">
        <v>1</v>
      </c>
      <c r="R219" s="303">
        <v>4</v>
      </c>
      <c r="S219" s="301">
        <f>SUM(P219:R219)*100/F219</f>
        <v>50</v>
      </c>
      <c r="T219" s="302"/>
      <c r="U219" s="302"/>
      <c r="V219" s="28"/>
      <c r="W219" s="43">
        <f>SUM(T219:V219)*100/F218</f>
        <v>0</v>
      </c>
      <c r="X219" s="199">
        <f t="shared" si="8"/>
        <v>6.2142857142857144</v>
      </c>
      <c r="Y219" s="200">
        <f t="shared" si="16"/>
        <v>50</v>
      </c>
    </row>
    <row r="220" spans="1:25" x14ac:dyDescent="0.25">
      <c r="A220" s="58"/>
      <c r="B220" s="154" t="s">
        <v>72</v>
      </c>
      <c r="C220" s="198" t="s">
        <v>114</v>
      </c>
      <c r="D220" s="197">
        <v>8</v>
      </c>
      <c r="E220" s="299">
        <v>15</v>
      </c>
      <c r="F220" s="51">
        <f t="shared" si="3"/>
        <v>15</v>
      </c>
      <c r="G220" s="213" t="s">
        <v>40</v>
      </c>
      <c r="H220" s="299">
        <v>1</v>
      </c>
      <c r="I220" s="299">
        <v>2</v>
      </c>
      <c r="J220" s="300">
        <v>3</v>
      </c>
      <c r="K220" s="301">
        <f>SUM(H220:J220)*100/F220</f>
        <v>40</v>
      </c>
      <c r="L220" s="302">
        <v>1</v>
      </c>
      <c r="M220" s="302">
        <v>1</v>
      </c>
      <c r="N220" s="303">
        <v>1</v>
      </c>
      <c r="O220" s="301">
        <f>SUM(L220:N220)*100/F220</f>
        <v>20</v>
      </c>
      <c r="P220" s="302">
        <v>4</v>
      </c>
      <c r="Q220" s="302">
        <v>2</v>
      </c>
      <c r="R220" s="303"/>
      <c r="S220" s="301">
        <f>SUM(P220:R220)*100/F220</f>
        <v>40</v>
      </c>
      <c r="T220" s="302"/>
      <c r="U220" s="302"/>
      <c r="V220" s="28"/>
      <c r="W220" s="43">
        <f>SUM(T220:V220)*100/F219</f>
        <v>0</v>
      </c>
      <c r="X220" s="199">
        <f t="shared" si="8"/>
        <v>4.8666666666666663</v>
      </c>
      <c r="Y220" s="200">
        <f t="shared" si="16"/>
        <v>40</v>
      </c>
    </row>
    <row r="221" spans="1:25" x14ac:dyDescent="0.25">
      <c r="A221" s="58"/>
      <c r="B221" s="64"/>
      <c r="C221" s="37"/>
      <c r="D221" s="61"/>
      <c r="E221" s="303"/>
      <c r="F221" s="69"/>
      <c r="G221" s="65"/>
      <c r="H221" s="308"/>
      <c r="I221" s="308"/>
      <c r="J221" s="308"/>
      <c r="K221" s="307"/>
      <c r="L221" s="308"/>
      <c r="M221" s="308"/>
      <c r="N221" s="308"/>
      <c r="O221" s="307"/>
      <c r="P221" s="308"/>
      <c r="Q221" s="308"/>
      <c r="R221" s="308"/>
      <c r="S221" s="307"/>
      <c r="T221" s="308"/>
      <c r="U221" s="308"/>
      <c r="V221" s="66"/>
      <c r="W221" s="60"/>
      <c r="X221" s="126">
        <f>X220-X219</f>
        <v>-1.3476190476190482</v>
      </c>
      <c r="Y221" s="126">
        <f>Y220-Y219</f>
        <v>-10</v>
      </c>
    </row>
    <row r="222" spans="1:25" x14ac:dyDescent="0.25">
      <c r="A222" s="58"/>
      <c r="B222" s="128" t="s">
        <v>72</v>
      </c>
      <c r="C222" s="73" t="s">
        <v>91</v>
      </c>
      <c r="D222" s="75">
        <v>5</v>
      </c>
      <c r="E222" s="327">
        <v>15</v>
      </c>
      <c r="F222" s="135">
        <f t="shared" si="3"/>
        <v>14</v>
      </c>
      <c r="G222" s="78" t="s">
        <v>40</v>
      </c>
      <c r="H222" s="310"/>
      <c r="I222" s="310"/>
      <c r="J222" s="310"/>
      <c r="K222" s="311">
        <f t="shared" ref="K222" si="178">SUM(H222:J222)*100/F222</f>
        <v>0</v>
      </c>
      <c r="L222" s="310">
        <v>3</v>
      </c>
      <c r="M222" s="310"/>
      <c r="N222" s="310">
        <v>1</v>
      </c>
      <c r="O222" s="310">
        <f t="shared" ref="O222" si="179">SUM(L222:N222)*100/F222</f>
        <v>28.571428571428573</v>
      </c>
      <c r="P222" s="310">
        <v>4</v>
      </c>
      <c r="Q222" s="310">
        <v>2</v>
      </c>
      <c r="R222" s="310">
        <v>1</v>
      </c>
      <c r="S222" s="311">
        <f t="shared" ref="S222" si="180">SUM(P222:R222)*100/F222</f>
        <v>50</v>
      </c>
      <c r="T222" s="310">
        <v>3</v>
      </c>
      <c r="U222" s="310"/>
      <c r="V222" s="110"/>
      <c r="W222" s="113">
        <f t="shared" ref="W222" si="181">SUM(T222:V222)*100/F222</f>
        <v>21.428571428571427</v>
      </c>
      <c r="X222" s="122">
        <f t="shared" ref="X222" si="182">((1*H222)+(2*I222)+(3*J222)+(4*L222)+(5*M222)+(6*N222)+(7*P222)+(8*Q222)+(9*R222)+(10*T222)+(11*U222)+(12*V222))/F222</f>
        <v>7.2142857142857144</v>
      </c>
      <c r="Y222" s="123">
        <f t="shared" ref="Y222" si="183">S222+W222</f>
        <v>71.428571428571431</v>
      </c>
    </row>
    <row r="223" spans="1:25" x14ac:dyDescent="0.25">
      <c r="A223" s="58"/>
      <c r="B223" s="64" t="s">
        <v>72</v>
      </c>
      <c r="C223" s="37" t="s">
        <v>20</v>
      </c>
      <c r="D223" s="58">
        <v>6</v>
      </c>
      <c r="E223" s="300">
        <v>15</v>
      </c>
      <c r="F223" s="59">
        <f t="shared" si="3"/>
        <v>15</v>
      </c>
      <c r="G223" s="64" t="s">
        <v>40</v>
      </c>
      <c r="H223" s="308"/>
      <c r="I223" s="308"/>
      <c r="J223" s="308"/>
      <c r="K223" s="307">
        <f t="shared" si="4"/>
        <v>0</v>
      </c>
      <c r="L223" s="308">
        <v>3</v>
      </c>
      <c r="M223" s="308">
        <v>1</v>
      </c>
      <c r="N223" s="308">
        <v>2</v>
      </c>
      <c r="O223" s="307">
        <f t="shared" si="5"/>
        <v>40</v>
      </c>
      <c r="P223" s="308">
        <v>2</v>
      </c>
      <c r="Q223" s="308">
        <v>1</v>
      </c>
      <c r="R223" s="308">
        <v>3</v>
      </c>
      <c r="S223" s="307">
        <f t="shared" si="6"/>
        <v>40</v>
      </c>
      <c r="T223" s="308">
        <v>3</v>
      </c>
      <c r="U223" s="308"/>
      <c r="V223" s="66"/>
      <c r="W223" s="60">
        <f t="shared" si="7"/>
        <v>20</v>
      </c>
      <c r="X223" s="62">
        <f t="shared" si="8"/>
        <v>7.2</v>
      </c>
      <c r="Y223" s="63">
        <f t="shared" si="16"/>
        <v>60</v>
      </c>
    </row>
    <row r="224" spans="1:25" x14ac:dyDescent="0.25">
      <c r="A224" s="58"/>
      <c r="B224" s="154" t="s">
        <v>72</v>
      </c>
      <c r="C224" s="142" t="s">
        <v>102</v>
      </c>
      <c r="D224" s="160">
        <v>7</v>
      </c>
      <c r="E224" s="305">
        <v>14</v>
      </c>
      <c r="F224" s="59">
        <f t="shared" si="3"/>
        <v>14</v>
      </c>
      <c r="G224" s="154" t="s">
        <v>40</v>
      </c>
      <c r="H224" s="309"/>
      <c r="I224" s="309"/>
      <c r="J224" s="309"/>
      <c r="K224" s="306">
        <f t="shared" si="4"/>
        <v>0</v>
      </c>
      <c r="L224" s="309">
        <v>3</v>
      </c>
      <c r="M224" s="309">
        <v>3</v>
      </c>
      <c r="N224" s="309">
        <v>1</v>
      </c>
      <c r="O224" s="306">
        <f t="shared" si="5"/>
        <v>50</v>
      </c>
      <c r="P224" s="309">
        <v>3</v>
      </c>
      <c r="Q224" s="309">
        <v>2</v>
      </c>
      <c r="R224" s="309">
        <v>1</v>
      </c>
      <c r="S224" s="306">
        <f t="shared" si="6"/>
        <v>42.857142857142854</v>
      </c>
      <c r="T224" s="309">
        <v>1</v>
      </c>
      <c r="U224" s="309"/>
      <c r="V224" s="161"/>
      <c r="W224" s="162">
        <f t="shared" si="7"/>
        <v>7.1428571428571432</v>
      </c>
      <c r="X224" s="157">
        <f t="shared" si="8"/>
        <v>6.3571428571428568</v>
      </c>
      <c r="Y224" s="158">
        <f t="shared" si="16"/>
        <v>50</v>
      </c>
    </row>
    <row r="225" spans="1:25" x14ac:dyDescent="0.25">
      <c r="A225" s="58"/>
      <c r="B225" s="154" t="s">
        <v>72</v>
      </c>
      <c r="C225" s="198" t="s">
        <v>108</v>
      </c>
      <c r="D225" s="197">
        <v>8</v>
      </c>
      <c r="E225" s="299">
        <v>14</v>
      </c>
      <c r="F225" s="51">
        <f t="shared" ref="F225:F226" si="184">H225+I225+J225+L225+M225+N225+P225+Q225+R225+T225+U225+V225</f>
        <v>14</v>
      </c>
      <c r="G225" s="213" t="s">
        <v>40</v>
      </c>
      <c r="H225" s="299"/>
      <c r="I225" s="299"/>
      <c r="J225" s="300"/>
      <c r="K225" s="301">
        <f>SUM(H225:J225)*100/F225</f>
        <v>0</v>
      </c>
      <c r="L225" s="302">
        <v>5</v>
      </c>
      <c r="M225" s="302">
        <v>2</v>
      </c>
      <c r="N225" s="303"/>
      <c r="O225" s="301">
        <f>SUM(L225:N225)*100/F225</f>
        <v>50</v>
      </c>
      <c r="P225" s="302">
        <v>3</v>
      </c>
      <c r="Q225" s="302">
        <v>2</v>
      </c>
      <c r="R225" s="303">
        <v>1</v>
      </c>
      <c r="S225" s="301">
        <f>SUM(P225:R225)*100/F225</f>
        <v>42.857142857142854</v>
      </c>
      <c r="T225" s="302">
        <v>1</v>
      </c>
      <c r="U225" s="302"/>
      <c r="V225" s="28"/>
      <c r="W225" s="43">
        <f>SUM(T225:V225)*100/F224</f>
        <v>7.1428571428571432</v>
      </c>
      <c r="X225" s="199">
        <f t="shared" ref="X225:X226" si="185">((1*H225)+(2*I225)+(3*J225)+(4*L225)+(5*M225)+(6*N225)+(7*P225)+(8*Q225)+(9*R225)+(10*T225)+(11*U225)+(12*V225))/F225</f>
        <v>6.1428571428571432</v>
      </c>
      <c r="Y225" s="200">
        <f t="shared" ref="Y225:Y226" si="186">S225+W225</f>
        <v>50</v>
      </c>
    </row>
    <row r="226" spans="1:25" x14ac:dyDescent="0.25">
      <c r="A226" s="58"/>
      <c r="B226" s="154" t="s">
        <v>72</v>
      </c>
      <c r="C226" s="198" t="s">
        <v>114</v>
      </c>
      <c r="D226" s="197">
        <v>9</v>
      </c>
      <c r="E226" s="299">
        <v>14</v>
      </c>
      <c r="F226" s="51">
        <f t="shared" si="184"/>
        <v>14</v>
      </c>
      <c r="G226" s="213" t="s">
        <v>40</v>
      </c>
      <c r="H226" s="299"/>
      <c r="I226" s="299">
        <v>4</v>
      </c>
      <c r="J226" s="300">
        <v>1</v>
      </c>
      <c r="K226" s="301">
        <f>SUM(H226:J226)*100/F226</f>
        <v>35.714285714285715</v>
      </c>
      <c r="L226" s="302">
        <v>1</v>
      </c>
      <c r="M226" s="302">
        <v>1</v>
      </c>
      <c r="N226" s="303">
        <v>1</v>
      </c>
      <c r="O226" s="301">
        <f>SUM(L226:N226)*100/F226</f>
        <v>21.428571428571427</v>
      </c>
      <c r="P226" s="302">
        <v>2</v>
      </c>
      <c r="Q226" s="302">
        <v>2</v>
      </c>
      <c r="R226" s="303">
        <v>1</v>
      </c>
      <c r="S226" s="301">
        <f>SUM(P226:R226)*100/F226</f>
        <v>35.714285714285715</v>
      </c>
      <c r="T226" s="302">
        <v>1</v>
      </c>
      <c r="U226" s="302"/>
      <c r="V226" s="28"/>
      <c r="W226" s="43">
        <f>SUM(T226:V226)*100/F225</f>
        <v>7.1428571428571432</v>
      </c>
      <c r="X226" s="199">
        <f t="shared" si="185"/>
        <v>5.3571428571428568</v>
      </c>
      <c r="Y226" s="200">
        <f t="shared" si="186"/>
        <v>42.857142857142861</v>
      </c>
    </row>
    <row r="227" spans="1:25" x14ac:dyDescent="0.25">
      <c r="A227" s="58"/>
      <c r="B227" s="64"/>
      <c r="C227" s="37"/>
      <c r="D227" s="61"/>
      <c r="E227" s="303"/>
      <c r="F227" s="69"/>
      <c r="G227" s="65"/>
      <c r="H227" s="308"/>
      <c r="I227" s="308"/>
      <c r="J227" s="308"/>
      <c r="K227" s="307"/>
      <c r="L227" s="308"/>
      <c r="M227" s="308"/>
      <c r="N227" s="308"/>
      <c r="O227" s="307"/>
      <c r="P227" s="308"/>
      <c r="Q227" s="308"/>
      <c r="R227" s="308"/>
      <c r="S227" s="307"/>
      <c r="T227" s="308"/>
      <c r="U227" s="308"/>
      <c r="V227" s="66"/>
      <c r="W227" s="60"/>
      <c r="X227" s="126">
        <f>X226-X225</f>
        <v>-0.78571428571428648</v>
      </c>
      <c r="Y227" s="126">
        <f>Y226-Y225</f>
        <v>-7.1428571428571388</v>
      </c>
    </row>
    <row r="228" spans="1:25" x14ac:dyDescent="0.25">
      <c r="A228" s="58"/>
      <c r="B228" s="128" t="s">
        <v>72</v>
      </c>
      <c r="C228" s="73" t="s">
        <v>91</v>
      </c>
      <c r="D228" s="75">
        <v>6</v>
      </c>
      <c r="E228" s="322">
        <v>11</v>
      </c>
      <c r="F228" s="131">
        <f>H228+I228+J228+L228+M228+N228+P228+Q228+R228+T228+U228+V228</f>
        <v>11</v>
      </c>
      <c r="G228" s="78" t="s">
        <v>40</v>
      </c>
      <c r="H228" s="310"/>
      <c r="I228" s="310">
        <v>2</v>
      </c>
      <c r="J228" s="310">
        <v>2</v>
      </c>
      <c r="K228" s="311">
        <f t="shared" ref="K228" si="187">SUM(H228:J228)*100/F228</f>
        <v>36.363636363636367</v>
      </c>
      <c r="L228" s="310">
        <v>2</v>
      </c>
      <c r="M228" s="310"/>
      <c r="N228" s="310">
        <v>1</v>
      </c>
      <c r="O228" s="310">
        <f t="shared" ref="O228" si="188">SUM(L228:N228)*100/F228</f>
        <v>27.272727272727273</v>
      </c>
      <c r="P228" s="310">
        <v>2</v>
      </c>
      <c r="Q228" s="310">
        <v>1</v>
      </c>
      <c r="R228" s="310">
        <v>1</v>
      </c>
      <c r="S228" s="311">
        <f t="shared" ref="S228" si="189">SUM(P228:R228)*100/F228</f>
        <v>36.363636363636367</v>
      </c>
      <c r="T228" s="310"/>
      <c r="U228" s="310"/>
      <c r="V228" s="110"/>
      <c r="W228" s="113">
        <f t="shared" ref="W228" si="190">SUM(T228:V228)*100/F228</f>
        <v>0</v>
      </c>
      <c r="X228" s="122">
        <f t="shared" ref="X228" si="191">((1*H228)+(2*I228)+(3*J228)+(4*L228)+(5*M228)+(6*N228)+(7*P228)+(8*Q228)+(9*R228)+(10*T228)+(11*U228)+(12*V228))/F228</f>
        <v>5</v>
      </c>
      <c r="Y228" s="123">
        <f t="shared" ref="Y228" si="192">S228+W228</f>
        <v>36.363636363636367</v>
      </c>
    </row>
    <row r="229" spans="1:25" x14ac:dyDescent="0.25">
      <c r="A229" s="58"/>
      <c r="B229" s="64" t="s">
        <v>72</v>
      </c>
      <c r="C229" s="37" t="s">
        <v>20</v>
      </c>
      <c r="D229" s="58">
        <v>7</v>
      </c>
      <c r="E229" s="300">
        <v>11</v>
      </c>
      <c r="F229" s="59">
        <f t="shared" si="3"/>
        <v>11</v>
      </c>
      <c r="G229" s="64" t="s">
        <v>40</v>
      </c>
      <c r="H229" s="308"/>
      <c r="I229" s="308"/>
      <c r="J229" s="308">
        <v>3</v>
      </c>
      <c r="K229" s="307">
        <f t="shared" si="4"/>
        <v>27.272727272727273</v>
      </c>
      <c r="L229" s="308">
        <v>2</v>
      </c>
      <c r="M229" s="308">
        <v>1</v>
      </c>
      <c r="N229" s="308">
        <v>1</v>
      </c>
      <c r="O229" s="307">
        <f t="shared" si="5"/>
        <v>36.363636363636367</v>
      </c>
      <c r="P229" s="308"/>
      <c r="Q229" s="308">
        <v>3</v>
      </c>
      <c r="R229" s="308">
        <v>1</v>
      </c>
      <c r="S229" s="307">
        <f t="shared" si="6"/>
        <v>36.363636363636367</v>
      </c>
      <c r="T229" s="308"/>
      <c r="U229" s="308"/>
      <c r="V229" s="66"/>
      <c r="W229" s="60">
        <f t="shared" si="7"/>
        <v>0</v>
      </c>
      <c r="X229" s="62">
        <f t="shared" si="8"/>
        <v>5.5454545454545459</v>
      </c>
      <c r="Y229" s="63">
        <f t="shared" si="16"/>
        <v>36.363636363636367</v>
      </c>
    </row>
    <row r="230" spans="1:25" x14ac:dyDescent="0.25">
      <c r="A230" s="58"/>
      <c r="B230" s="154" t="s">
        <v>72</v>
      </c>
      <c r="C230" s="142" t="s">
        <v>102</v>
      </c>
      <c r="D230" s="160">
        <v>8</v>
      </c>
      <c r="E230" s="305">
        <v>10</v>
      </c>
      <c r="F230" s="59">
        <f t="shared" si="3"/>
        <v>10</v>
      </c>
      <c r="G230" s="154" t="s">
        <v>40</v>
      </c>
      <c r="H230" s="309"/>
      <c r="I230" s="309"/>
      <c r="J230" s="309">
        <v>2</v>
      </c>
      <c r="K230" s="306">
        <f t="shared" si="4"/>
        <v>20</v>
      </c>
      <c r="L230" s="309">
        <v>2</v>
      </c>
      <c r="M230" s="309">
        <v>2</v>
      </c>
      <c r="N230" s="309"/>
      <c r="O230" s="306">
        <f t="shared" si="5"/>
        <v>40</v>
      </c>
      <c r="P230" s="309">
        <v>1</v>
      </c>
      <c r="Q230" s="309">
        <v>3</v>
      </c>
      <c r="R230" s="309"/>
      <c r="S230" s="306">
        <f t="shared" si="6"/>
        <v>40</v>
      </c>
      <c r="T230" s="309"/>
      <c r="U230" s="309"/>
      <c r="V230" s="161"/>
      <c r="W230" s="162">
        <f t="shared" si="7"/>
        <v>0</v>
      </c>
      <c r="X230" s="157">
        <f t="shared" si="8"/>
        <v>5.5</v>
      </c>
      <c r="Y230" s="158">
        <f t="shared" si="16"/>
        <v>40</v>
      </c>
    </row>
    <row r="231" spans="1:25" x14ac:dyDescent="0.25">
      <c r="A231" s="58"/>
      <c r="B231" s="154" t="s">
        <v>72</v>
      </c>
      <c r="C231" s="198" t="s">
        <v>108</v>
      </c>
      <c r="D231" s="197">
        <v>9</v>
      </c>
      <c r="E231" s="299">
        <v>10</v>
      </c>
      <c r="F231" s="51">
        <f t="shared" si="3"/>
        <v>10</v>
      </c>
      <c r="G231" s="213" t="s">
        <v>40</v>
      </c>
      <c r="H231" s="299"/>
      <c r="I231" s="299"/>
      <c r="J231" s="300">
        <v>4</v>
      </c>
      <c r="K231" s="301">
        <f>SUM(H231:J231)*100/F231</f>
        <v>40</v>
      </c>
      <c r="L231" s="302"/>
      <c r="M231" s="302">
        <v>2</v>
      </c>
      <c r="N231" s="303">
        <v>1</v>
      </c>
      <c r="O231" s="301">
        <f>SUM(L231:N231)*100/F231</f>
        <v>30</v>
      </c>
      <c r="P231" s="302"/>
      <c r="Q231" s="302">
        <v>3</v>
      </c>
      <c r="R231" s="303"/>
      <c r="S231" s="301">
        <f>SUM(P231:R231)*100/F231</f>
        <v>30</v>
      </c>
      <c r="T231" s="302"/>
      <c r="U231" s="302"/>
      <c r="V231" s="28"/>
      <c r="W231" s="43">
        <f>SUM(T231:V231)*100/F230</f>
        <v>0</v>
      </c>
      <c r="X231" s="199">
        <f t="shared" si="8"/>
        <v>5.2</v>
      </c>
      <c r="Y231" s="200">
        <f t="shared" si="16"/>
        <v>30</v>
      </c>
    </row>
    <row r="232" spans="1:25" x14ac:dyDescent="0.25">
      <c r="A232" s="58"/>
      <c r="B232" s="154" t="s">
        <v>72</v>
      </c>
      <c r="C232" s="198" t="s">
        <v>114</v>
      </c>
      <c r="D232" s="197">
        <v>10</v>
      </c>
      <c r="E232" s="299">
        <v>9</v>
      </c>
      <c r="F232" s="51">
        <f t="shared" si="3"/>
        <v>9</v>
      </c>
      <c r="G232" s="213" t="s">
        <v>40</v>
      </c>
      <c r="H232" s="299">
        <v>1</v>
      </c>
      <c r="I232" s="299">
        <v>2</v>
      </c>
      <c r="J232" s="300">
        <v>2</v>
      </c>
      <c r="K232" s="301">
        <f>SUM(H232:J232)*100/F232</f>
        <v>55.555555555555557</v>
      </c>
      <c r="L232" s="302">
        <v>1</v>
      </c>
      <c r="M232" s="302"/>
      <c r="N232" s="303"/>
      <c r="O232" s="301">
        <f>SUM(L232:N232)*100/F232</f>
        <v>11.111111111111111</v>
      </c>
      <c r="P232" s="302">
        <v>3</v>
      </c>
      <c r="Q232" s="302"/>
      <c r="R232" s="303"/>
      <c r="S232" s="301">
        <f>SUM(P232:R232)*100/F232</f>
        <v>33.333333333333336</v>
      </c>
      <c r="T232" s="302"/>
      <c r="U232" s="302"/>
      <c r="V232" s="28"/>
      <c r="W232" s="43">
        <f>SUM(T232:V232)*100/F231</f>
        <v>0</v>
      </c>
      <c r="X232" s="199">
        <f t="shared" si="8"/>
        <v>4</v>
      </c>
      <c r="Y232" s="200">
        <f t="shared" si="16"/>
        <v>33.333333333333336</v>
      </c>
    </row>
    <row r="233" spans="1:25" x14ac:dyDescent="0.25">
      <c r="A233" s="58"/>
      <c r="B233" s="64"/>
      <c r="C233" s="37"/>
      <c r="D233" s="61"/>
      <c r="E233" s="303"/>
      <c r="F233" s="69"/>
      <c r="G233" s="65"/>
      <c r="H233" s="308"/>
      <c r="I233" s="308"/>
      <c r="J233" s="308"/>
      <c r="K233" s="307"/>
      <c r="L233" s="308"/>
      <c r="M233" s="308"/>
      <c r="N233" s="308"/>
      <c r="O233" s="307"/>
      <c r="P233" s="308"/>
      <c r="Q233" s="308"/>
      <c r="R233" s="308"/>
      <c r="S233" s="307"/>
      <c r="T233" s="308"/>
      <c r="U233" s="308"/>
      <c r="V233" s="66"/>
      <c r="W233" s="60"/>
      <c r="X233" s="126">
        <f>X232-X231</f>
        <v>-1.2000000000000002</v>
      </c>
      <c r="Y233" s="126">
        <f>Y232-Y231</f>
        <v>3.3333333333333357</v>
      </c>
    </row>
    <row r="234" spans="1:25" x14ac:dyDescent="0.25">
      <c r="A234" s="58"/>
      <c r="B234" s="128" t="s">
        <v>72</v>
      </c>
      <c r="C234" s="73" t="s">
        <v>91</v>
      </c>
      <c r="D234" s="75">
        <v>7</v>
      </c>
      <c r="E234" s="322">
        <v>11</v>
      </c>
      <c r="F234" s="131">
        <f>H234+I234+J234+L234+M234+N234+P234+Q234+R234+T234+U234+V234</f>
        <v>11</v>
      </c>
      <c r="G234" s="78" t="s">
        <v>40</v>
      </c>
      <c r="H234" s="310"/>
      <c r="I234" s="310"/>
      <c r="J234" s="310"/>
      <c r="K234" s="311">
        <f t="shared" ref="K234" si="193">SUM(H234:J234)*100/F234</f>
        <v>0</v>
      </c>
      <c r="L234" s="310"/>
      <c r="M234" s="310"/>
      <c r="N234" s="310">
        <v>3</v>
      </c>
      <c r="O234" s="310">
        <f t="shared" ref="O234" si="194">SUM(L234:N234)*100/F234</f>
        <v>27.272727272727273</v>
      </c>
      <c r="P234" s="310">
        <v>4</v>
      </c>
      <c r="Q234" s="310">
        <v>2</v>
      </c>
      <c r="R234" s="310">
        <v>1</v>
      </c>
      <c r="S234" s="311">
        <f t="shared" ref="S234" si="195">SUM(P234:R234)*100/F234</f>
        <v>63.636363636363633</v>
      </c>
      <c r="T234" s="310">
        <v>1</v>
      </c>
      <c r="U234" s="310"/>
      <c r="V234" s="110"/>
      <c r="W234" s="113">
        <f t="shared" ref="W234" si="196">SUM(T234:V234)*100/F234</f>
        <v>9.0909090909090917</v>
      </c>
      <c r="X234" s="122">
        <f t="shared" ref="X234" si="197">((1*H234)+(2*I234)+(3*J234)+(4*L234)+(5*M234)+(6*N234)+(7*P234)+(8*Q234)+(9*R234)+(10*T234)+(11*U234)+(12*V234))/F234</f>
        <v>7.3636363636363633</v>
      </c>
      <c r="Y234" s="123">
        <f t="shared" ref="Y234" si="198">S234+W234</f>
        <v>72.72727272727272</v>
      </c>
    </row>
    <row r="235" spans="1:25" x14ac:dyDescent="0.25">
      <c r="A235" s="58"/>
      <c r="B235" s="64" t="s">
        <v>72</v>
      </c>
      <c r="C235" s="37" t="s">
        <v>20</v>
      </c>
      <c r="D235" s="58">
        <v>8</v>
      </c>
      <c r="E235" s="323">
        <v>12</v>
      </c>
      <c r="F235" s="59">
        <f t="shared" si="3"/>
        <v>12</v>
      </c>
      <c r="G235" s="64" t="s">
        <v>40</v>
      </c>
      <c r="H235" s="308"/>
      <c r="I235" s="308"/>
      <c r="J235" s="308"/>
      <c r="K235" s="307">
        <f t="shared" si="4"/>
        <v>0</v>
      </c>
      <c r="L235" s="308">
        <v>1</v>
      </c>
      <c r="M235" s="308">
        <v>1</v>
      </c>
      <c r="N235" s="308">
        <v>1</v>
      </c>
      <c r="O235" s="307">
        <f t="shared" si="5"/>
        <v>25</v>
      </c>
      <c r="P235" s="308">
        <v>2</v>
      </c>
      <c r="Q235" s="308">
        <v>2</v>
      </c>
      <c r="R235" s="308">
        <v>3</v>
      </c>
      <c r="S235" s="307">
        <f t="shared" si="6"/>
        <v>58.333333333333336</v>
      </c>
      <c r="T235" s="308">
        <v>2</v>
      </c>
      <c r="U235" s="308"/>
      <c r="V235" s="66"/>
      <c r="W235" s="60">
        <f t="shared" si="7"/>
        <v>16.666666666666668</v>
      </c>
      <c r="X235" s="62">
        <f t="shared" si="8"/>
        <v>7.666666666666667</v>
      </c>
      <c r="Y235" s="63">
        <f t="shared" si="16"/>
        <v>75</v>
      </c>
    </row>
    <row r="236" spans="1:25" x14ac:dyDescent="0.25">
      <c r="A236" s="58"/>
      <c r="B236" s="154" t="s">
        <v>72</v>
      </c>
      <c r="C236" s="142" t="s">
        <v>102</v>
      </c>
      <c r="D236" s="160">
        <v>9</v>
      </c>
      <c r="E236" s="324">
        <v>12</v>
      </c>
      <c r="F236" s="59">
        <f t="shared" si="3"/>
        <v>12</v>
      </c>
      <c r="G236" s="154" t="s">
        <v>40</v>
      </c>
      <c r="H236" s="309"/>
      <c r="I236" s="309"/>
      <c r="J236" s="309"/>
      <c r="K236" s="306">
        <f t="shared" si="4"/>
        <v>0</v>
      </c>
      <c r="L236" s="309"/>
      <c r="M236" s="309">
        <v>2</v>
      </c>
      <c r="N236" s="309">
        <v>1</v>
      </c>
      <c r="O236" s="306">
        <f t="shared" si="5"/>
        <v>25</v>
      </c>
      <c r="P236" s="309">
        <v>2</v>
      </c>
      <c r="Q236" s="309">
        <v>1</v>
      </c>
      <c r="R236" s="309">
        <v>4</v>
      </c>
      <c r="S236" s="306">
        <f t="shared" si="6"/>
        <v>58.333333333333336</v>
      </c>
      <c r="T236" s="309">
        <v>2</v>
      </c>
      <c r="U236" s="309"/>
      <c r="V236" s="161"/>
      <c r="W236" s="162">
        <f t="shared" si="7"/>
        <v>16.666666666666668</v>
      </c>
      <c r="X236" s="157">
        <f t="shared" si="8"/>
        <v>7.833333333333333</v>
      </c>
      <c r="Y236" s="158">
        <f t="shared" si="16"/>
        <v>75</v>
      </c>
    </row>
    <row r="237" spans="1:25" x14ac:dyDescent="0.25">
      <c r="A237" s="58"/>
      <c r="B237" s="154" t="s">
        <v>72</v>
      </c>
      <c r="C237" s="198" t="s">
        <v>108</v>
      </c>
      <c r="D237" s="197">
        <v>10</v>
      </c>
      <c r="E237" s="299">
        <v>11</v>
      </c>
      <c r="F237" s="51">
        <f t="shared" ref="F237:F238" si="199">H237+I237+J237+L237+M237+N237+P237+Q237+R237+T237+U237+V237</f>
        <v>11</v>
      </c>
      <c r="G237" s="213" t="s">
        <v>40</v>
      </c>
      <c r="H237" s="299"/>
      <c r="I237" s="299"/>
      <c r="J237" s="300"/>
      <c r="K237" s="301">
        <f>SUM(H237:J237)*100/F237</f>
        <v>0</v>
      </c>
      <c r="L237" s="302">
        <v>1</v>
      </c>
      <c r="M237" s="302">
        <v>2</v>
      </c>
      <c r="N237" s="303"/>
      <c r="O237" s="301">
        <f>SUM(L237:N237)*100/F237</f>
        <v>27.272727272727273</v>
      </c>
      <c r="P237" s="302">
        <v>4</v>
      </c>
      <c r="Q237" s="302">
        <v>2</v>
      </c>
      <c r="R237" s="303">
        <v>1</v>
      </c>
      <c r="S237" s="301">
        <f>SUM(P237:R237)*100/F237</f>
        <v>63.636363636363633</v>
      </c>
      <c r="T237" s="302">
        <v>1</v>
      </c>
      <c r="U237" s="302"/>
      <c r="V237" s="28"/>
      <c r="W237" s="43">
        <f>SUM(T237:V237)*100/F236</f>
        <v>8.3333333333333339</v>
      </c>
      <c r="X237" s="199">
        <f t="shared" ref="X237:X238" si="200">((1*H237)+(2*I237)+(3*J237)+(4*L237)+(5*M237)+(6*N237)+(7*P237)+(8*Q237)+(9*R237)+(10*T237)+(11*U237)+(12*V237))/F237</f>
        <v>7</v>
      </c>
      <c r="Y237" s="200">
        <f t="shared" ref="Y237:Y238" si="201">S237+W237</f>
        <v>71.969696969696969</v>
      </c>
    </row>
    <row r="238" spans="1:25" x14ac:dyDescent="0.25">
      <c r="A238" s="58"/>
      <c r="B238" s="154" t="s">
        <v>72</v>
      </c>
      <c r="C238" s="198" t="s">
        <v>114</v>
      </c>
      <c r="D238" s="197">
        <v>11</v>
      </c>
      <c r="E238" s="299">
        <v>11</v>
      </c>
      <c r="F238" s="51">
        <f t="shared" si="199"/>
        <v>11</v>
      </c>
      <c r="G238" s="213" t="s">
        <v>40</v>
      </c>
      <c r="H238" s="299"/>
      <c r="I238" s="299"/>
      <c r="J238" s="300">
        <v>1</v>
      </c>
      <c r="K238" s="301">
        <f>SUM(H238:J238)*100/F238</f>
        <v>9.0909090909090917</v>
      </c>
      <c r="L238" s="302">
        <v>1</v>
      </c>
      <c r="M238" s="302">
        <v>4</v>
      </c>
      <c r="N238" s="303">
        <v>1</v>
      </c>
      <c r="O238" s="301">
        <f>SUM(L238:N238)*100/F238</f>
        <v>54.545454545454547</v>
      </c>
      <c r="P238" s="302">
        <v>2</v>
      </c>
      <c r="Q238" s="302">
        <v>1</v>
      </c>
      <c r="R238" s="303">
        <v>1</v>
      </c>
      <c r="S238" s="301">
        <f>SUM(P238:R238)*100/F238</f>
        <v>36.363636363636367</v>
      </c>
      <c r="T238" s="302"/>
      <c r="U238" s="302"/>
      <c r="V238" s="28"/>
      <c r="W238" s="43">
        <f>SUM(T238:V238)*100/F237</f>
        <v>0</v>
      </c>
      <c r="X238" s="199">
        <f t="shared" si="200"/>
        <v>5.8181818181818183</v>
      </c>
      <c r="Y238" s="200">
        <f t="shared" si="201"/>
        <v>36.363636363636367</v>
      </c>
    </row>
    <row r="239" spans="1:25" x14ac:dyDescent="0.25">
      <c r="A239" s="58"/>
      <c r="B239" s="64"/>
      <c r="C239" s="37"/>
      <c r="D239" s="61"/>
      <c r="E239" s="303"/>
      <c r="F239" s="69"/>
      <c r="G239" s="65"/>
      <c r="H239" s="308"/>
      <c r="I239" s="308"/>
      <c r="J239" s="308"/>
      <c r="K239" s="307"/>
      <c r="L239" s="308"/>
      <c r="M239" s="308"/>
      <c r="N239" s="308"/>
      <c r="O239" s="307"/>
      <c r="P239" s="308"/>
      <c r="Q239" s="308"/>
      <c r="R239" s="308"/>
      <c r="S239" s="307"/>
      <c r="T239" s="308"/>
      <c r="U239" s="308"/>
      <c r="V239" s="66"/>
      <c r="W239" s="60"/>
      <c r="X239" s="126">
        <f>X238-X237</f>
        <v>-1.1818181818181817</v>
      </c>
      <c r="Y239" s="126">
        <f>Y238-Y237</f>
        <v>-35.606060606060602</v>
      </c>
    </row>
    <row r="240" spans="1:25" x14ac:dyDescent="0.25">
      <c r="A240" s="58"/>
      <c r="B240" s="128" t="s">
        <v>72</v>
      </c>
      <c r="C240" s="73" t="s">
        <v>91</v>
      </c>
      <c r="D240" s="75">
        <v>8</v>
      </c>
      <c r="E240" s="326">
        <v>11</v>
      </c>
      <c r="F240" s="131">
        <f>H240+I240+J240+L240+M240+N240+P240+Q240+R240+T240+U240+V240</f>
        <v>11</v>
      </c>
      <c r="G240" s="78" t="s">
        <v>40</v>
      </c>
      <c r="H240" s="310"/>
      <c r="I240" s="310"/>
      <c r="J240" s="310">
        <v>3</v>
      </c>
      <c r="K240" s="311">
        <f t="shared" ref="K240" si="202">SUM(H240:J240)*100/F240</f>
        <v>27.272727272727273</v>
      </c>
      <c r="L240" s="310"/>
      <c r="M240" s="310">
        <v>3</v>
      </c>
      <c r="N240" s="310"/>
      <c r="O240" s="310">
        <f t="shared" ref="O240" si="203">SUM(L240:N240)*100/F240</f>
        <v>27.272727272727273</v>
      </c>
      <c r="P240" s="310"/>
      <c r="Q240" s="310">
        <v>3</v>
      </c>
      <c r="R240" s="310"/>
      <c r="S240" s="311">
        <f t="shared" ref="S240" si="204">SUM(P240:R240)*100/F240</f>
        <v>27.272727272727273</v>
      </c>
      <c r="T240" s="310">
        <v>2</v>
      </c>
      <c r="U240" s="310"/>
      <c r="V240" s="110"/>
      <c r="W240" s="113">
        <f t="shared" ref="W240" si="205">SUM(T240:V240)*100/F240</f>
        <v>18.181818181818183</v>
      </c>
      <c r="X240" s="122">
        <f t="shared" ref="X240" si="206">((1*H240)+(2*I240)+(3*J240)+(4*L240)+(5*M240)+(6*N240)+(7*P240)+(8*Q240)+(9*R240)+(10*T240)+(11*U240)+(12*V240))/F240</f>
        <v>6.1818181818181817</v>
      </c>
      <c r="Y240" s="123">
        <f t="shared" ref="Y240" si="207">S240+W240</f>
        <v>45.454545454545453</v>
      </c>
    </row>
    <row r="241" spans="1:25" x14ac:dyDescent="0.25">
      <c r="A241" s="58"/>
      <c r="B241" s="64" t="s">
        <v>72</v>
      </c>
      <c r="C241" s="37" t="s">
        <v>20</v>
      </c>
      <c r="D241" s="58">
        <v>9</v>
      </c>
      <c r="E241" s="300">
        <v>11</v>
      </c>
      <c r="F241" s="59">
        <f t="shared" si="3"/>
        <v>11</v>
      </c>
      <c r="G241" s="64" t="s">
        <v>40</v>
      </c>
      <c r="H241" s="308"/>
      <c r="I241" s="308"/>
      <c r="J241" s="308"/>
      <c r="K241" s="307">
        <f t="shared" si="4"/>
        <v>0</v>
      </c>
      <c r="L241" s="308">
        <v>3</v>
      </c>
      <c r="M241" s="308"/>
      <c r="N241" s="308">
        <v>2</v>
      </c>
      <c r="O241" s="307">
        <f t="shared" si="5"/>
        <v>45.454545454545453</v>
      </c>
      <c r="P241" s="308">
        <v>3</v>
      </c>
      <c r="Q241" s="308"/>
      <c r="R241" s="308">
        <v>2</v>
      </c>
      <c r="S241" s="307">
        <f t="shared" si="6"/>
        <v>45.454545454545453</v>
      </c>
      <c r="T241" s="308">
        <v>1</v>
      </c>
      <c r="U241" s="308"/>
      <c r="V241" s="66"/>
      <c r="W241" s="60">
        <f t="shared" si="7"/>
        <v>9.0909090909090917</v>
      </c>
      <c r="X241" s="62">
        <f t="shared" si="8"/>
        <v>6.6363636363636367</v>
      </c>
      <c r="Y241" s="63">
        <f t="shared" si="16"/>
        <v>54.545454545454547</v>
      </c>
    </row>
    <row r="242" spans="1:25" x14ac:dyDescent="0.25">
      <c r="A242" s="58"/>
      <c r="B242" s="154" t="s">
        <v>72</v>
      </c>
      <c r="C242" s="142" t="s">
        <v>102</v>
      </c>
      <c r="D242" s="160">
        <v>10</v>
      </c>
      <c r="E242" s="305">
        <v>10</v>
      </c>
      <c r="F242" s="59">
        <f t="shared" si="3"/>
        <v>10</v>
      </c>
      <c r="G242" s="154" t="s">
        <v>40</v>
      </c>
      <c r="H242" s="309"/>
      <c r="I242" s="309"/>
      <c r="J242" s="309">
        <v>1</v>
      </c>
      <c r="K242" s="306">
        <f t="shared" si="4"/>
        <v>10</v>
      </c>
      <c r="L242" s="309">
        <v>2</v>
      </c>
      <c r="M242" s="309">
        <v>2</v>
      </c>
      <c r="N242" s="309"/>
      <c r="O242" s="306">
        <f t="shared" si="5"/>
        <v>40</v>
      </c>
      <c r="P242" s="309">
        <v>2</v>
      </c>
      <c r="Q242" s="309"/>
      <c r="R242" s="309">
        <v>2</v>
      </c>
      <c r="S242" s="306">
        <f t="shared" si="6"/>
        <v>40</v>
      </c>
      <c r="T242" s="309">
        <v>1</v>
      </c>
      <c r="U242" s="309"/>
      <c r="V242" s="161"/>
      <c r="W242" s="162">
        <f t="shared" si="7"/>
        <v>10</v>
      </c>
      <c r="X242" s="157">
        <f t="shared" si="8"/>
        <v>6.3</v>
      </c>
      <c r="Y242" s="158">
        <f t="shared" si="16"/>
        <v>50</v>
      </c>
    </row>
    <row r="243" spans="1:25" x14ac:dyDescent="0.25">
      <c r="A243" s="58"/>
      <c r="B243" s="154" t="s">
        <v>72</v>
      </c>
      <c r="C243" s="198" t="s">
        <v>108</v>
      </c>
      <c r="D243" s="197">
        <v>11</v>
      </c>
      <c r="E243" s="299">
        <v>10</v>
      </c>
      <c r="F243" s="51">
        <f t="shared" si="3"/>
        <v>10</v>
      </c>
      <c r="G243" s="213" t="s">
        <v>40</v>
      </c>
      <c r="H243" s="299"/>
      <c r="I243" s="299"/>
      <c r="J243" s="300">
        <v>1</v>
      </c>
      <c r="K243" s="301">
        <f>SUM(H243:J243)*100/F243</f>
        <v>10</v>
      </c>
      <c r="L243" s="302">
        <v>2</v>
      </c>
      <c r="M243" s="302"/>
      <c r="N243" s="303"/>
      <c r="O243" s="301">
        <f>SUM(L243:N243)*100/F243</f>
        <v>20</v>
      </c>
      <c r="P243" s="302">
        <v>2</v>
      </c>
      <c r="Q243" s="302">
        <v>2</v>
      </c>
      <c r="R243" s="303">
        <v>2</v>
      </c>
      <c r="S243" s="301">
        <f>SUM(P243:R243)*100/F243</f>
        <v>60</v>
      </c>
      <c r="T243" s="302">
        <v>1</v>
      </c>
      <c r="U243" s="302"/>
      <c r="V243" s="28"/>
      <c r="W243" s="43">
        <f>SUM(T243:V243)*100/F242</f>
        <v>10</v>
      </c>
      <c r="X243" s="199">
        <f t="shared" si="8"/>
        <v>6.9</v>
      </c>
      <c r="Y243" s="200">
        <f t="shared" si="16"/>
        <v>70</v>
      </c>
    </row>
    <row r="244" spans="1:25" x14ac:dyDescent="0.25">
      <c r="A244" s="58"/>
      <c r="B244" s="64"/>
      <c r="C244" s="37"/>
      <c r="D244" s="61"/>
      <c r="E244" s="303"/>
      <c r="F244" s="69"/>
      <c r="G244" s="65"/>
      <c r="H244" s="308"/>
      <c r="I244" s="308"/>
      <c r="J244" s="308"/>
      <c r="K244" s="307"/>
      <c r="L244" s="308"/>
      <c r="M244" s="308"/>
      <c r="N244" s="308"/>
      <c r="O244" s="307"/>
      <c r="P244" s="308"/>
      <c r="Q244" s="308"/>
      <c r="R244" s="308"/>
      <c r="S244" s="307"/>
      <c r="T244" s="308"/>
      <c r="U244" s="308"/>
      <c r="V244" s="66"/>
      <c r="W244" s="60"/>
      <c r="X244" s="126">
        <f>X243-X242</f>
        <v>0.60000000000000053</v>
      </c>
      <c r="Y244" s="126">
        <f>Y243-Y242</f>
        <v>20</v>
      </c>
    </row>
    <row r="245" spans="1:25" x14ac:dyDescent="0.25">
      <c r="A245" s="58"/>
      <c r="B245" s="154" t="s">
        <v>72</v>
      </c>
      <c r="C245" s="142" t="s">
        <v>102</v>
      </c>
      <c r="D245" s="160">
        <v>11</v>
      </c>
      <c r="E245" s="305">
        <v>7</v>
      </c>
      <c r="F245" s="59">
        <f t="shared" si="3"/>
        <v>7</v>
      </c>
      <c r="G245" s="154" t="s">
        <v>40</v>
      </c>
      <c r="H245" s="309"/>
      <c r="I245" s="309">
        <v>1</v>
      </c>
      <c r="J245" s="309">
        <v>4</v>
      </c>
      <c r="K245" s="306">
        <f t="shared" si="4"/>
        <v>71.428571428571431</v>
      </c>
      <c r="L245" s="309"/>
      <c r="M245" s="309"/>
      <c r="N245" s="309"/>
      <c r="O245" s="306">
        <f t="shared" si="5"/>
        <v>0</v>
      </c>
      <c r="P245" s="309">
        <v>2</v>
      </c>
      <c r="Q245" s="309"/>
      <c r="R245" s="309"/>
      <c r="S245" s="306">
        <f t="shared" si="6"/>
        <v>28.571428571428573</v>
      </c>
      <c r="T245" s="309"/>
      <c r="U245" s="309"/>
      <c r="V245" s="161"/>
      <c r="W245" s="162">
        <f t="shared" si="7"/>
        <v>0</v>
      </c>
      <c r="X245" s="157">
        <f t="shared" si="8"/>
        <v>4</v>
      </c>
      <c r="Y245" s="158">
        <f t="shared" si="16"/>
        <v>28.571428571428573</v>
      </c>
    </row>
    <row r="246" spans="1:25" x14ac:dyDescent="0.25">
      <c r="A246" s="58"/>
      <c r="B246" s="64"/>
      <c r="C246" s="37"/>
      <c r="D246" s="58"/>
      <c r="E246" s="300"/>
      <c r="F246" s="120"/>
      <c r="G246" s="64"/>
      <c r="H246" s="308"/>
      <c r="I246" s="308"/>
      <c r="J246" s="308"/>
      <c r="K246" s="307"/>
      <c r="L246" s="308"/>
      <c r="M246" s="308"/>
      <c r="N246" s="308"/>
      <c r="O246" s="307"/>
      <c r="P246" s="308"/>
      <c r="Q246" s="308"/>
      <c r="R246" s="308"/>
      <c r="S246" s="307"/>
      <c r="T246" s="308"/>
      <c r="U246" s="308"/>
      <c r="V246" s="66"/>
      <c r="W246" s="60"/>
      <c r="X246" s="62"/>
      <c r="Y246" s="62"/>
    </row>
    <row r="247" spans="1:25" x14ac:dyDescent="0.25">
      <c r="A247" s="58"/>
      <c r="B247" s="64"/>
      <c r="C247" s="142" t="s">
        <v>102</v>
      </c>
      <c r="D247" s="58"/>
      <c r="E247" s="300"/>
      <c r="F247" s="120"/>
      <c r="G247" s="155" t="s">
        <v>40</v>
      </c>
      <c r="H247" s="308"/>
      <c r="I247" s="308"/>
      <c r="J247" s="308"/>
      <c r="K247" s="307"/>
      <c r="L247" s="308"/>
      <c r="M247" s="308"/>
      <c r="N247" s="308"/>
      <c r="O247" s="307"/>
      <c r="P247" s="308"/>
      <c r="Q247" s="308"/>
      <c r="R247" s="308"/>
      <c r="S247" s="307"/>
      <c r="T247" s="308"/>
      <c r="U247" s="308"/>
      <c r="V247" s="66"/>
      <c r="W247" s="60"/>
      <c r="X247" s="157">
        <f>AVERAGE(X245,X242,X236,X230,X224,X218,X212,X206,X201,X196)</f>
        <v>6.7067261904761892</v>
      </c>
      <c r="Y247" s="157">
        <f>AVERAGE(Y245,Y242,Y236,Y230,Y224,Y218,Y212,Y206,Y201,Y196)</f>
        <v>60.089285714285708</v>
      </c>
    </row>
    <row r="248" spans="1:25" x14ac:dyDescent="0.25">
      <c r="A248" s="58"/>
      <c r="B248" s="64"/>
      <c r="C248" s="198" t="s">
        <v>108</v>
      </c>
      <c r="D248" s="61"/>
      <c r="E248" s="303"/>
      <c r="F248" s="69"/>
      <c r="G248" s="213" t="s">
        <v>40</v>
      </c>
      <c r="H248" s="308"/>
      <c r="I248" s="308"/>
      <c r="J248" s="308"/>
      <c r="K248" s="307"/>
      <c r="L248" s="308"/>
      <c r="M248" s="308"/>
      <c r="N248" s="308"/>
      <c r="O248" s="307"/>
      <c r="P248" s="308"/>
      <c r="Q248" s="308"/>
      <c r="R248" s="308"/>
      <c r="S248" s="307"/>
      <c r="T248" s="308"/>
      <c r="U248" s="308"/>
      <c r="V248" s="11"/>
      <c r="W248" s="60"/>
      <c r="X248" s="216">
        <f>AVERAGE(X243,X237,X231,X225,X219,X213,X207,X202,X197,X193)</f>
        <v>6.9846965452847813</v>
      </c>
      <c r="Y248" s="157">
        <f>AVERAGE(Y243,Y237,Y231,Y225,Y219,Y213,Y207,Y202,Y197,Y193)</f>
        <v>65.947436550377731</v>
      </c>
    </row>
    <row r="249" spans="1:25" x14ac:dyDescent="0.25">
      <c r="A249" s="58"/>
      <c r="B249" s="64"/>
      <c r="C249" s="198" t="s">
        <v>114</v>
      </c>
      <c r="D249" s="61"/>
      <c r="E249" s="303"/>
      <c r="F249" s="69"/>
      <c r="G249" s="213" t="s">
        <v>40</v>
      </c>
      <c r="H249" s="308"/>
      <c r="I249" s="308"/>
      <c r="J249" s="308"/>
      <c r="K249" s="307"/>
      <c r="L249" s="308"/>
      <c r="M249" s="308"/>
      <c r="N249" s="308"/>
      <c r="O249" s="307"/>
      <c r="P249" s="308"/>
      <c r="Q249" s="308"/>
      <c r="R249" s="308"/>
      <c r="S249" s="307"/>
      <c r="T249" s="308"/>
      <c r="U249" s="308"/>
      <c r="V249" s="11"/>
      <c r="W249" s="60"/>
      <c r="X249" s="216">
        <f>AVERAGE(X238,X232,X226,X220,X214,X208,X203,X198,X194)</f>
        <v>5.9907539241725081</v>
      </c>
      <c r="Y249" s="157">
        <f>AVERAGE(Y238,Y232,Y226,Y220,Y214,Y208,Y203,Y198,Y194)</f>
        <v>49.84760937020102</v>
      </c>
    </row>
    <row r="250" spans="1:25" x14ac:dyDescent="0.25">
      <c r="A250" s="58"/>
      <c r="B250" s="64"/>
      <c r="C250" s="211"/>
      <c r="D250" s="61"/>
      <c r="E250" s="303"/>
      <c r="F250" s="69"/>
      <c r="G250" s="40"/>
      <c r="H250" s="308"/>
      <c r="I250" s="308"/>
      <c r="J250" s="308"/>
      <c r="K250" s="307"/>
      <c r="L250" s="308"/>
      <c r="M250" s="308"/>
      <c r="N250" s="308"/>
      <c r="O250" s="307"/>
      <c r="P250" s="308"/>
      <c r="Q250" s="308"/>
      <c r="R250" s="308"/>
      <c r="S250" s="307"/>
      <c r="T250" s="308"/>
      <c r="U250" s="308"/>
      <c r="V250" s="11"/>
      <c r="W250" s="60"/>
      <c r="X250" s="126">
        <f>X249-X248</f>
        <v>-0.99394262111227327</v>
      </c>
      <c r="Y250" s="126">
        <f>Y249-Y248</f>
        <v>-16.09982718017671</v>
      </c>
    </row>
    <row r="251" spans="1:25" x14ac:dyDescent="0.25">
      <c r="A251" s="58"/>
      <c r="B251" s="128" t="s">
        <v>73</v>
      </c>
      <c r="C251" s="73" t="s">
        <v>91</v>
      </c>
      <c r="D251" s="75">
        <v>5</v>
      </c>
      <c r="E251" s="322">
        <v>15</v>
      </c>
      <c r="F251" s="59">
        <f t="shared" si="3"/>
        <v>15</v>
      </c>
      <c r="G251" s="78" t="s">
        <v>41</v>
      </c>
      <c r="H251" s="310"/>
      <c r="I251" s="310">
        <v>1</v>
      </c>
      <c r="J251" s="310">
        <v>2</v>
      </c>
      <c r="K251" s="311">
        <f t="shared" ref="K251" si="208">SUM(H251:J251)*100/F251</f>
        <v>20</v>
      </c>
      <c r="L251" s="310"/>
      <c r="M251" s="310"/>
      <c r="N251" s="310"/>
      <c r="O251" s="311">
        <f t="shared" ref="O251" si="209">SUM(L251:N251)*100/F251</f>
        <v>0</v>
      </c>
      <c r="P251" s="310">
        <v>1</v>
      </c>
      <c r="Q251" s="310">
        <v>1</v>
      </c>
      <c r="R251" s="310">
        <v>4</v>
      </c>
      <c r="S251" s="311">
        <f t="shared" ref="S251" si="210">SUM(P251:R251)*100/F251</f>
        <v>40</v>
      </c>
      <c r="T251" s="310">
        <v>4</v>
      </c>
      <c r="U251" s="310">
        <v>2</v>
      </c>
      <c r="V251" s="110"/>
      <c r="W251" s="113">
        <f>SUM(T251:V251)*100/F251</f>
        <v>40</v>
      </c>
      <c r="X251" s="122">
        <f t="shared" si="8"/>
        <v>8.0666666666666664</v>
      </c>
      <c r="Y251" s="123">
        <f t="shared" si="16"/>
        <v>80</v>
      </c>
    </row>
    <row r="252" spans="1:25" x14ac:dyDescent="0.25">
      <c r="A252" s="58"/>
      <c r="B252" s="64" t="s">
        <v>62</v>
      </c>
      <c r="C252" s="37" t="s">
        <v>20</v>
      </c>
      <c r="D252" s="58">
        <v>5</v>
      </c>
      <c r="E252" s="300">
        <v>14</v>
      </c>
      <c r="F252" s="59">
        <f t="shared" si="3"/>
        <v>14</v>
      </c>
      <c r="G252" s="64" t="s">
        <v>41</v>
      </c>
      <c r="H252" s="308"/>
      <c r="I252" s="308">
        <v>2</v>
      </c>
      <c r="J252" s="308">
        <v>1</v>
      </c>
      <c r="K252" s="307">
        <f t="shared" si="4"/>
        <v>21.428571428571427</v>
      </c>
      <c r="L252" s="308">
        <v>1</v>
      </c>
      <c r="M252" s="308"/>
      <c r="N252" s="308">
        <v>2</v>
      </c>
      <c r="O252" s="307">
        <f t="shared" si="5"/>
        <v>21.428571428571427</v>
      </c>
      <c r="P252" s="308">
        <v>5</v>
      </c>
      <c r="Q252" s="308"/>
      <c r="R252" s="308">
        <v>2</v>
      </c>
      <c r="S252" s="307">
        <f t="shared" si="6"/>
        <v>50</v>
      </c>
      <c r="T252" s="308"/>
      <c r="U252" s="308">
        <v>1</v>
      </c>
      <c r="V252" s="66"/>
      <c r="W252" s="60">
        <f t="shared" si="7"/>
        <v>7.1428571428571432</v>
      </c>
      <c r="X252" s="62">
        <f t="shared" si="8"/>
        <v>6.2142857142857144</v>
      </c>
      <c r="Y252" s="63">
        <f t="shared" si="16"/>
        <v>57.142857142857146</v>
      </c>
    </row>
    <row r="253" spans="1:25" x14ac:dyDescent="0.25">
      <c r="A253" s="58"/>
      <c r="B253" s="154" t="s">
        <v>62</v>
      </c>
      <c r="C253" s="142" t="s">
        <v>102</v>
      </c>
      <c r="D253" s="160">
        <v>5</v>
      </c>
      <c r="E253" s="305">
        <v>16</v>
      </c>
      <c r="F253" s="59">
        <f t="shared" ref="F253" si="211">H253+I253+J253+L253+M253+N253+P253+Q253+R253+T253+U253+V253</f>
        <v>16</v>
      </c>
      <c r="G253" s="154" t="s">
        <v>41</v>
      </c>
      <c r="H253" s="309"/>
      <c r="I253" s="309"/>
      <c r="J253" s="309"/>
      <c r="K253" s="306">
        <f t="shared" ref="K253" si="212">SUM(H253:J253)*100/E253</f>
        <v>0</v>
      </c>
      <c r="L253" s="309"/>
      <c r="M253" s="309">
        <v>1</v>
      </c>
      <c r="N253" s="309"/>
      <c r="O253" s="306">
        <f t="shared" ref="O253" si="213">SUM(L253:N253)*100/E253</f>
        <v>6.25</v>
      </c>
      <c r="P253" s="309">
        <v>1</v>
      </c>
      <c r="Q253" s="309">
        <v>5</v>
      </c>
      <c r="R253" s="309">
        <v>1</v>
      </c>
      <c r="S253" s="306">
        <f t="shared" ref="S253" si="214">SUM(P253:R253)*100/E253</f>
        <v>43.75</v>
      </c>
      <c r="T253" s="309">
        <v>5</v>
      </c>
      <c r="U253" s="309">
        <v>3</v>
      </c>
      <c r="V253" s="161"/>
      <c r="W253" s="162">
        <f t="shared" ref="W253" si="215">SUM(T253:V253)*100/E253</f>
        <v>50</v>
      </c>
      <c r="X253" s="157">
        <f t="shared" ref="X253" si="216">((1*H253)+(2*I253)+(3*J253)+(4*L253)+(5*M253)+(6*N253)+(7*P253)+(8*Q253)+(9*R253)+(10*T253)+(11*U253)+(12*V253))/F253</f>
        <v>9</v>
      </c>
      <c r="Y253" s="158">
        <f t="shared" ref="Y253" si="217">S253+W253</f>
        <v>93.75</v>
      </c>
    </row>
    <row r="254" spans="1:25" x14ac:dyDescent="0.25">
      <c r="A254" s="58"/>
      <c r="B254" s="282" t="s">
        <v>111</v>
      </c>
      <c r="C254" s="198" t="s">
        <v>108</v>
      </c>
      <c r="D254" s="197">
        <v>5</v>
      </c>
      <c r="E254" s="299">
        <v>10</v>
      </c>
      <c r="F254" s="51">
        <f t="shared" ref="F254:F256" si="218">H254+I254+J254+L254+M254+N254+P254+Q254+R254+T254+U254+V254</f>
        <v>10</v>
      </c>
      <c r="G254" s="217" t="s">
        <v>41</v>
      </c>
      <c r="H254" s="299"/>
      <c r="I254" s="299"/>
      <c r="J254" s="300">
        <v>1</v>
      </c>
      <c r="K254" s="301">
        <f>SUM(H254:J254)*100/F254</f>
        <v>10</v>
      </c>
      <c r="L254" s="302"/>
      <c r="M254" s="302">
        <v>1</v>
      </c>
      <c r="N254" s="303"/>
      <c r="O254" s="301">
        <f>SUM(L254:N254)*100/F254</f>
        <v>10</v>
      </c>
      <c r="P254" s="302">
        <v>1</v>
      </c>
      <c r="Q254" s="302">
        <v>2</v>
      </c>
      <c r="R254" s="303">
        <v>1</v>
      </c>
      <c r="S254" s="301">
        <f>SUM(P254:R254)*100/F254</f>
        <v>40</v>
      </c>
      <c r="T254" s="302">
        <v>4</v>
      </c>
      <c r="U254" s="302"/>
      <c r="V254" s="28"/>
      <c r="W254" s="43">
        <f>SUM(T254:V254)*100/F254</f>
        <v>40</v>
      </c>
      <c r="X254" s="199">
        <f t="shared" ref="X254:X256" si="219">((1*H254)+(2*I254)+(3*J254)+(4*L254)+(5*M254)+(6*N254)+(7*P254)+(8*Q254)+(9*R254)+(10*T254)+(11*U254)+(12*V254))/F254</f>
        <v>8</v>
      </c>
      <c r="Y254" s="200">
        <f t="shared" ref="Y254:Y256" si="220">S254+W254</f>
        <v>80</v>
      </c>
    </row>
    <row r="255" spans="1:25" x14ac:dyDescent="0.25">
      <c r="A255" s="58"/>
      <c r="B255" s="282" t="s">
        <v>111</v>
      </c>
      <c r="C255" s="198" t="s">
        <v>114</v>
      </c>
      <c r="D255" s="197">
        <v>5</v>
      </c>
      <c r="E255" s="299">
        <v>23</v>
      </c>
      <c r="F255" s="51">
        <f t="shared" si="218"/>
        <v>23</v>
      </c>
      <c r="G255" s="217" t="s">
        <v>41</v>
      </c>
      <c r="H255" s="299"/>
      <c r="I255" s="299"/>
      <c r="J255" s="300"/>
      <c r="K255" s="301">
        <f>SUM(H255:J255)*100/F255</f>
        <v>0</v>
      </c>
      <c r="L255" s="302">
        <v>1</v>
      </c>
      <c r="M255" s="302">
        <v>1</v>
      </c>
      <c r="N255" s="303">
        <v>1</v>
      </c>
      <c r="O255" s="301">
        <f>SUM(L255:N255)*100/F255</f>
        <v>13.043478260869565</v>
      </c>
      <c r="P255" s="302">
        <v>6</v>
      </c>
      <c r="Q255" s="302">
        <v>4</v>
      </c>
      <c r="R255" s="303">
        <v>6</v>
      </c>
      <c r="S255" s="301">
        <f>SUM(P255:R255)*100/F255</f>
        <v>69.565217391304344</v>
      </c>
      <c r="T255" s="302">
        <v>4</v>
      </c>
      <c r="U255" s="302"/>
      <c r="V255" s="28"/>
      <c r="W255" s="43">
        <f>SUM(T255:V255)*100/F255</f>
        <v>17.391304347826086</v>
      </c>
      <c r="X255" s="199">
        <f t="shared" si="219"/>
        <v>7.9565217391304346</v>
      </c>
      <c r="Y255" s="200">
        <f t="shared" si="220"/>
        <v>86.956521739130437</v>
      </c>
    </row>
    <row r="256" spans="1:25" x14ac:dyDescent="0.25">
      <c r="A256" s="58"/>
      <c r="B256" s="282" t="s">
        <v>111</v>
      </c>
      <c r="C256" s="198" t="s">
        <v>114</v>
      </c>
      <c r="D256" s="197">
        <v>7</v>
      </c>
      <c r="E256" s="299">
        <v>17</v>
      </c>
      <c r="F256" s="51">
        <f t="shared" si="218"/>
        <v>17</v>
      </c>
      <c r="G256" s="217" t="s">
        <v>41</v>
      </c>
      <c r="H256" s="299"/>
      <c r="I256" s="299"/>
      <c r="J256" s="300"/>
      <c r="K256" s="301">
        <f>SUM(H256:J256)*100/F256</f>
        <v>0</v>
      </c>
      <c r="L256" s="302">
        <v>3</v>
      </c>
      <c r="M256" s="302">
        <v>3</v>
      </c>
      <c r="N256" s="303">
        <v>4</v>
      </c>
      <c r="O256" s="301">
        <f>SUM(L256:N256)*100/F256</f>
        <v>58.823529411764703</v>
      </c>
      <c r="P256" s="302">
        <v>2</v>
      </c>
      <c r="Q256" s="302">
        <v>1</v>
      </c>
      <c r="R256" s="303">
        <v>1</v>
      </c>
      <c r="S256" s="301">
        <f>SUM(P256:R256)*100/F256</f>
        <v>23.529411764705884</v>
      </c>
      <c r="T256" s="302">
        <v>3</v>
      </c>
      <c r="U256" s="302"/>
      <c r="V256" s="28"/>
      <c r="W256" s="43">
        <f>SUM(T256:V256)*100/F256</f>
        <v>17.647058823529413</v>
      </c>
      <c r="X256" s="199">
        <f t="shared" si="219"/>
        <v>6.5882352941176467</v>
      </c>
      <c r="Y256" s="200">
        <f t="shared" si="220"/>
        <v>41.176470588235297</v>
      </c>
    </row>
    <row r="257" spans="1:25" x14ac:dyDescent="0.25">
      <c r="A257" s="58"/>
      <c r="B257" s="282" t="s">
        <v>111</v>
      </c>
      <c r="C257" s="198" t="s">
        <v>108</v>
      </c>
      <c r="D257" s="197">
        <v>7</v>
      </c>
      <c r="E257" s="299">
        <v>14</v>
      </c>
      <c r="F257" s="51">
        <f t="shared" ref="F257:F258" si="221">H257+I257+J257+L257+M257+N257+P257+Q257+R257+T257+U257+V257</f>
        <v>14</v>
      </c>
      <c r="G257" s="217" t="s">
        <v>41</v>
      </c>
      <c r="H257" s="299"/>
      <c r="I257" s="299">
        <v>2</v>
      </c>
      <c r="J257" s="300">
        <v>1</v>
      </c>
      <c r="K257" s="301">
        <f>SUM(H257:J257)*100/F257</f>
        <v>21.428571428571427</v>
      </c>
      <c r="L257" s="302"/>
      <c r="M257" s="302">
        <v>2</v>
      </c>
      <c r="N257" s="303">
        <v>2</v>
      </c>
      <c r="O257" s="301">
        <f>SUM(L257:N257)*100/F257</f>
        <v>28.571428571428573</v>
      </c>
      <c r="P257" s="302">
        <v>2</v>
      </c>
      <c r="Q257" s="302">
        <v>3</v>
      </c>
      <c r="R257" s="303">
        <v>1</v>
      </c>
      <c r="S257" s="301">
        <f>SUM(P257:R257)*100/F257</f>
        <v>42.857142857142854</v>
      </c>
      <c r="T257" s="302">
        <v>1</v>
      </c>
      <c r="U257" s="302"/>
      <c r="V257" s="28"/>
      <c r="W257" s="43">
        <f>SUM(T257:V257)*100/F254</f>
        <v>10</v>
      </c>
      <c r="X257" s="199">
        <f t="shared" ref="X257:X258" si="222">((1*H257)+(2*I257)+(3*J257)+(4*L257)+(5*M257)+(6*N257)+(7*P257)+(8*Q257)+(9*R257)+(10*T257)+(11*U257)+(12*V257))/F257</f>
        <v>6.1428571428571432</v>
      </c>
      <c r="Y257" s="200">
        <f t="shared" ref="Y257:Y258" si="223">S257+W257</f>
        <v>52.857142857142854</v>
      </c>
    </row>
    <row r="258" spans="1:25" x14ac:dyDescent="0.25">
      <c r="A258" s="58"/>
      <c r="B258" s="282" t="s">
        <v>111</v>
      </c>
      <c r="C258" s="198" t="s">
        <v>114</v>
      </c>
      <c r="D258" s="197">
        <v>8</v>
      </c>
      <c r="E258" s="299">
        <v>15</v>
      </c>
      <c r="F258" s="51">
        <f t="shared" si="221"/>
        <v>15</v>
      </c>
      <c r="G258" s="217" t="s">
        <v>41</v>
      </c>
      <c r="H258" s="299">
        <v>1</v>
      </c>
      <c r="I258" s="299">
        <v>2</v>
      </c>
      <c r="J258" s="300">
        <v>2</v>
      </c>
      <c r="K258" s="301">
        <f>SUM(H258:J258)*100/F258</f>
        <v>33.333333333333336</v>
      </c>
      <c r="L258" s="302">
        <v>1</v>
      </c>
      <c r="M258" s="302">
        <v>3</v>
      </c>
      <c r="N258" s="303">
        <v>1</v>
      </c>
      <c r="O258" s="301">
        <f>SUM(L258:N258)*100/F258</f>
        <v>33.333333333333336</v>
      </c>
      <c r="P258" s="302"/>
      <c r="Q258" s="302">
        <v>2</v>
      </c>
      <c r="R258" s="303">
        <v>3</v>
      </c>
      <c r="S258" s="301">
        <f>SUM(P258:R258)*100/F258</f>
        <v>33.333333333333336</v>
      </c>
      <c r="T258" s="302"/>
      <c r="U258" s="302"/>
      <c r="V258" s="28"/>
      <c r="W258" s="43">
        <f>SUM(T258:V258)*100/F255</f>
        <v>0</v>
      </c>
      <c r="X258" s="199">
        <f t="shared" si="222"/>
        <v>5.2666666666666666</v>
      </c>
      <c r="Y258" s="200">
        <f t="shared" si="223"/>
        <v>33.333333333333336</v>
      </c>
    </row>
    <row r="259" spans="1:25" x14ac:dyDescent="0.25">
      <c r="A259" s="58"/>
      <c r="B259" s="282"/>
      <c r="C259" s="198"/>
      <c r="D259" s="197"/>
      <c r="E259" s="299"/>
      <c r="F259" s="51"/>
      <c r="G259" s="217"/>
      <c r="H259" s="299"/>
      <c r="I259" s="299"/>
      <c r="J259" s="300"/>
      <c r="K259" s="301"/>
      <c r="L259" s="302"/>
      <c r="M259" s="302"/>
      <c r="N259" s="303"/>
      <c r="O259" s="301"/>
      <c r="P259" s="302"/>
      <c r="Q259" s="302"/>
      <c r="R259" s="303"/>
      <c r="S259" s="301"/>
      <c r="T259" s="302"/>
      <c r="U259" s="302"/>
      <c r="V259" s="28"/>
      <c r="W259" s="43"/>
      <c r="X259" s="126">
        <f>X258-X257</f>
        <v>-0.87619047619047663</v>
      </c>
      <c r="Y259" s="126">
        <f>Y258-Y257</f>
        <v>-19.523809523809518</v>
      </c>
    </row>
    <row r="260" spans="1:25" x14ac:dyDescent="0.25">
      <c r="A260" s="58"/>
      <c r="B260" s="154" t="s">
        <v>70</v>
      </c>
      <c r="C260" s="142" t="s">
        <v>102</v>
      </c>
      <c r="D260" s="160">
        <v>7</v>
      </c>
      <c r="E260" s="305">
        <v>14</v>
      </c>
      <c r="F260" s="59">
        <f t="shared" si="3"/>
        <v>14</v>
      </c>
      <c r="G260" s="154" t="s">
        <v>41</v>
      </c>
      <c r="H260" s="309"/>
      <c r="I260" s="309"/>
      <c r="J260" s="309"/>
      <c r="K260" s="306">
        <f t="shared" si="4"/>
        <v>0</v>
      </c>
      <c r="L260" s="309">
        <v>3</v>
      </c>
      <c r="M260" s="309">
        <v>1</v>
      </c>
      <c r="N260" s="309">
        <v>3</v>
      </c>
      <c r="O260" s="306">
        <f t="shared" si="5"/>
        <v>50</v>
      </c>
      <c r="P260" s="309"/>
      <c r="Q260" s="309">
        <v>3</v>
      </c>
      <c r="R260" s="309">
        <v>2</v>
      </c>
      <c r="S260" s="306">
        <f t="shared" si="6"/>
        <v>35.714285714285715</v>
      </c>
      <c r="T260" s="309">
        <v>2</v>
      </c>
      <c r="U260" s="309"/>
      <c r="V260" s="161"/>
      <c r="W260" s="162">
        <f t="shared" si="7"/>
        <v>14.285714285714286</v>
      </c>
      <c r="X260" s="157">
        <f t="shared" si="8"/>
        <v>6.9285714285714288</v>
      </c>
      <c r="Y260" s="158">
        <f t="shared" si="16"/>
        <v>50</v>
      </c>
    </row>
    <row r="261" spans="1:25" x14ac:dyDescent="0.25">
      <c r="A261" s="58"/>
      <c r="B261" s="283" t="s">
        <v>111</v>
      </c>
      <c r="C261" s="198" t="s">
        <v>108</v>
      </c>
      <c r="D261" s="197">
        <v>8</v>
      </c>
      <c r="E261" s="299">
        <v>14</v>
      </c>
      <c r="F261" s="51">
        <f t="shared" si="3"/>
        <v>14</v>
      </c>
      <c r="G261" s="217" t="s">
        <v>41</v>
      </c>
      <c r="H261" s="299"/>
      <c r="I261" s="299">
        <v>1</v>
      </c>
      <c r="J261" s="300">
        <v>1</v>
      </c>
      <c r="K261" s="301">
        <f>SUM(H261:J261)*100/F261</f>
        <v>14.285714285714286</v>
      </c>
      <c r="L261" s="302">
        <v>2</v>
      </c>
      <c r="M261" s="302">
        <v>1</v>
      </c>
      <c r="N261" s="303">
        <v>1</v>
      </c>
      <c r="O261" s="301">
        <f>SUM(L261:N261)*100/F261</f>
        <v>28.571428571428573</v>
      </c>
      <c r="P261" s="302">
        <v>1</v>
      </c>
      <c r="Q261" s="302">
        <v>3</v>
      </c>
      <c r="R261" s="303">
        <v>1</v>
      </c>
      <c r="S261" s="301">
        <f>SUM(P261:R261)*100/F261</f>
        <v>35.714285714285715</v>
      </c>
      <c r="T261" s="302">
        <v>3</v>
      </c>
      <c r="U261" s="302"/>
      <c r="V261" s="28"/>
      <c r="W261" s="43">
        <f>SUM(T261:V261)*100/F260</f>
        <v>21.428571428571427</v>
      </c>
      <c r="X261" s="199">
        <f t="shared" si="8"/>
        <v>6.7142857142857144</v>
      </c>
      <c r="Y261" s="200">
        <f t="shared" si="16"/>
        <v>57.142857142857139</v>
      </c>
    </row>
    <row r="262" spans="1:25" x14ac:dyDescent="0.25">
      <c r="A262" s="58"/>
      <c r="B262" s="283" t="s">
        <v>111</v>
      </c>
      <c r="C262" s="198" t="s">
        <v>114</v>
      </c>
      <c r="D262" s="197">
        <v>9</v>
      </c>
      <c r="E262" s="299">
        <v>14</v>
      </c>
      <c r="F262" s="51">
        <f t="shared" si="3"/>
        <v>14</v>
      </c>
      <c r="G262" s="217" t="s">
        <v>41</v>
      </c>
      <c r="H262" s="299"/>
      <c r="I262" s="299"/>
      <c r="J262" s="300">
        <v>3</v>
      </c>
      <c r="K262" s="301">
        <f>SUM(H262:J262)*100/F262</f>
        <v>21.428571428571427</v>
      </c>
      <c r="L262" s="302">
        <v>2</v>
      </c>
      <c r="M262" s="302">
        <v>1</v>
      </c>
      <c r="N262" s="303">
        <v>1</v>
      </c>
      <c r="O262" s="301">
        <f>SUM(L262:N262)*100/F262</f>
        <v>28.571428571428573</v>
      </c>
      <c r="P262" s="302">
        <v>3</v>
      </c>
      <c r="Q262" s="302">
        <v>1</v>
      </c>
      <c r="R262" s="303">
        <v>2</v>
      </c>
      <c r="S262" s="301">
        <f>SUM(P262:R262)*100/F262</f>
        <v>42.857142857142854</v>
      </c>
      <c r="T262" s="302">
        <v>1</v>
      </c>
      <c r="U262" s="302"/>
      <c r="V262" s="28"/>
      <c r="W262" s="43">
        <f>SUM(T262:V262)*100/F261</f>
        <v>7.1428571428571432</v>
      </c>
      <c r="X262" s="199">
        <f t="shared" si="8"/>
        <v>6.0714285714285712</v>
      </c>
      <c r="Y262" s="200">
        <f t="shared" si="16"/>
        <v>50</v>
      </c>
    </row>
    <row r="263" spans="1:25" x14ac:dyDescent="0.25">
      <c r="A263" s="58"/>
      <c r="B263" s="65"/>
      <c r="C263" s="37"/>
      <c r="D263" s="61"/>
      <c r="E263" s="303"/>
      <c r="F263" s="69"/>
      <c r="G263" s="65"/>
      <c r="H263" s="308"/>
      <c r="I263" s="308"/>
      <c r="J263" s="308"/>
      <c r="K263" s="307"/>
      <c r="L263" s="308"/>
      <c r="M263" s="308"/>
      <c r="N263" s="308"/>
      <c r="O263" s="307"/>
      <c r="P263" s="308"/>
      <c r="Q263" s="308"/>
      <c r="R263" s="308"/>
      <c r="S263" s="307"/>
      <c r="T263" s="308"/>
      <c r="U263" s="308"/>
      <c r="V263" s="66"/>
      <c r="W263" s="60"/>
      <c r="X263" s="126">
        <f>X262-X261</f>
        <v>-0.64285714285714324</v>
      </c>
      <c r="Y263" s="126">
        <f>Y262-Y261</f>
        <v>-7.1428571428571388</v>
      </c>
    </row>
    <row r="264" spans="1:25" x14ac:dyDescent="0.25">
      <c r="A264" s="58"/>
      <c r="B264" s="64" t="s">
        <v>70</v>
      </c>
      <c r="C264" s="37" t="s">
        <v>20</v>
      </c>
      <c r="D264" s="58">
        <v>7</v>
      </c>
      <c r="E264" s="300">
        <v>11</v>
      </c>
      <c r="F264" s="59">
        <f t="shared" si="3"/>
        <v>11</v>
      </c>
      <c r="G264" s="64" t="s">
        <v>41</v>
      </c>
      <c r="H264" s="308"/>
      <c r="I264" s="308">
        <v>2</v>
      </c>
      <c r="J264" s="308">
        <v>2</v>
      </c>
      <c r="K264" s="307">
        <f t="shared" si="4"/>
        <v>36.363636363636367</v>
      </c>
      <c r="L264" s="308">
        <v>2</v>
      </c>
      <c r="M264" s="308"/>
      <c r="N264" s="308">
        <v>1</v>
      </c>
      <c r="O264" s="307">
        <f t="shared" si="5"/>
        <v>27.272727272727273</v>
      </c>
      <c r="P264" s="308">
        <v>1</v>
      </c>
      <c r="Q264" s="308">
        <v>2</v>
      </c>
      <c r="R264" s="308">
        <v>1</v>
      </c>
      <c r="S264" s="307">
        <f t="shared" si="6"/>
        <v>36.363636363636367</v>
      </c>
      <c r="T264" s="308"/>
      <c r="U264" s="308"/>
      <c r="V264" s="66"/>
      <c r="W264" s="60">
        <f t="shared" si="7"/>
        <v>0</v>
      </c>
      <c r="X264" s="62">
        <f t="shared" si="8"/>
        <v>5.0909090909090908</v>
      </c>
      <c r="Y264" s="63">
        <f t="shared" si="16"/>
        <v>36.363636363636367</v>
      </c>
    </row>
    <row r="265" spans="1:25" x14ac:dyDescent="0.25">
      <c r="A265" s="58"/>
      <c r="B265" s="165" t="s">
        <v>73</v>
      </c>
      <c r="C265" s="142" t="s">
        <v>102</v>
      </c>
      <c r="D265" s="160">
        <v>8</v>
      </c>
      <c r="E265" s="305">
        <v>10</v>
      </c>
      <c r="F265" s="59">
        <f t="shared" si="3"/>
        <v>10</v>
      </c>
      <c r="G265" s="154" t="s">
        <v>41</v>
      </c>
      <c r="H265" s="309"/>
      <c r="I265" s="309">
        <v>1</v>
      </c>
      <c r="J265" s="309">
        <v>3</v>
      </c>
      <c r="K265" s="306">
        <f t="shared" si="4"/>
        <v>40</v>
      </c>
      <c r="L265" s="309"/>
      <c r="M265" s="309">
        <v>2</v>
      </c>
      <c r="N265" s="309"/>
      <c r="O265" s="306">
        <f t="shared" si="5"/>
        <v>20</v>
      </c>
      <c r="P265" s="309"/>
      <c r="Q265" s="309">
        <v>1</v>
      </c>
      <c r="R265" s="309">
        <v>2</v>
      </c>
      <c r="S265" s="306">
        <f t="shared" si="6"/>
        <v>30</v>
      </c>
      <c r="T265" s="309">
        <v>1</v>
      </c>
      <c r="U265" s="309"/>
      <c r="V265" s="161"/>
      <c r="W265" s="162">
        <f t="shared" si="7"/>
        <v>10</v>
      </c>
      <c r="X265" s="157">
        <f t="shared" si="8"/>
        <v>5.7</v>
      </c>
      <c r="Y265" s="158">
        <f t="shared" si="16"/>
        <v>40</v>
      </c>
    </row>
    <row r="266" spans="1:25" x14ac:dyDescent="0.25">
      <c r="A266" s="58"/>
      <c r="B266" s="282" t="s">
        <v>111</v>
      </c>
      <c r="C266" s="198" t="s">
        <v>108</v>
      </c>
      <c r="D266" s="197">
        <v>9</v>
      </c>
      <c r="E266" s="299">
        <v>10</v>
      </c>
      <c r="F266" s="51">
        <f t="shared" si="3"/>
        <v>10</v>
      </c>
      <c r="G266" s="217" t="s">
        <v>41</v>
      </c>
      <c r="H266" s="299"/>
      <c r="I266" s="299"/>
      <c r="J266" s="300"/>
      <c r="K266" s="301">
        <f>SUM(H266:J266)*100/F266</f>
        <v>0</v>
      </c>
      <c r="L266" s="302">
        <v>5</v>
      </c>
      <c r="M266" s="302"/>
      <c r="N266" s="303">
        <v>1</v>
      </c>
      <c r="O266" s="301">
        <f>SUM(L266:N266)*100/F266</f>
        <v>60</v>
      </c>
      <c r="P266" s="302">
        <v>1</v>
      </c>
      <c r="Q266" s="302">
        <v>2</v>
      </c>
      <c r="R266" s="303">
        <v>1</v>
      </c>
      <c r="S266" s="301">
        <f>SUM(P266:R266)*100/F266</f>
        <v>40</v>
      </c>
      <c r="T266" s="302"/>
      <c r="U266" s="302"/>
      <c r="V266" s="28"/>
      <c r="W266" s="43">
        <f>SUM(T266:V266)*100/F265</f>
        <v>0</v>
      </c>
      <c r="X266" s="199">
        <f t="shared" si="8"/>
        <v>5.8</v>
      </c>
      <c r="Y266" s="200">
        <f t="shared" si="16"/>
        <v>40</v>
      </c>
    </row>
    <row r="267" spans="1:25" x14ac:dyDescent="0.25">
      <c r="A267" s="58"/>
      <c r="B267" s="282" t="s">
        <v>111</v>
      </c>
      <c r="C267" s="198" t="s">
        <v>114</v>
      </c>
      <c r="D267" s="197">
        <v>10</v>
      </c>
      <c r="E267" s="299">
        <v>9</v>
      </c>
      <c r="F267" s="51">
        <f t="shared" si="3"/>
        <v>9</v>
      </c>
      <c r="G267" s="217" t="s">
        <v>41</v>
      </c>
      <c r="H267" s="299">
        <v>1</v>
      </c>
      <c r="I267" s="299">
        <v>2</v>
      </c>
      <c r="J267" s="300">
        <v>2</v>
      </c>
      <c r="K267" s="301">
        <f>SUM(H267:J267)*100/F267</f>
        <v>55.555555555555557</v>
      </c>
      <c r="L267" s="302">
        <v>1</v>
      </c>
      <c r="M267" s="302"/>
      <c r="N267" s="303">
        <v>1</v>
      </c>
      <c r="O267" s="301">
        <f>SUM(L267:N267)*100/F267</f>
        <v>22.222222222222221</v>
      </c>
      <c r="P267" s="302">
        <v>2</v>
      </c>
      <c r="Q267" s="302"/>
      <c r="R267" s="303"/>
      <c r="S267" s="301">
        <f>SUM(P267:R267)*100/F267</f>
        <v>22.222222222222221</v>
      </c>
      <c r="T267" s="302"/>
      <c r="U267" s="302"/>
      <c r="V267" s="28"/>
      <c r="W267" s="43">
        <f>SUM(T267:V267)*100/F266</f>
        <v>0</v>
      </c>
      <c r="X267" s="199">
        <f t="shared" si="8"/>
        <v>3.8888888888888888</v>
      </c>
      <c r="Y267" s="200">
        <f t="shared" si="16"/>
        <v>22.222222222222221</v>
      </c>
    </row>
    <row r="268" spans="1:25" x14ac:dyDescent="0.25">
      <c r="A268" s="58"/>
      <c r="B268" s="64"/>
      <c r="C268" s="37"/>
      <c r="D268" s="58"/>
      <c r="E268" s="323"/>
      <c r="F268" s="120"/>
      <c r="G268" s="64"/>
      <c r="H268" s="308"/>
      <c r="I268" s="308"/>
      <c r="J268" s="308"/>
      <c r="K268" s="307"/>
      <c r="L268" s="308"/>
      <c r="M268" s="308"/>
      <c r="N268" s="308"/>
      <c r="O268" s="307"/>
      <c r="P268" s="308"/>
      <c r="Q268" s="308"/>
      <c r="R268" s="308"/>
      <c r="S268" s="307"/>
      <c r="T268" s="308"/>
      <c r="U268" s="308"/>
      <c r="V268" s="66"/>
      <c r="W268" s="60"/>
      <c r="X268" s="126">
        <f>X267-X266</f>
        <v>-1.911111111111111</v>
      </c>
      <c r="Y268" s="126">
        <f>Y267-Y266</f>
        <v>-17.777777777777779</v>
      </c>
    </row>
    <row r="269" spans="1:25" x14ac:dyDescent="0.25">
      <c r="A269" s="58"/>
      <c r="B269" s="128" t="s">
        <v>73</v>
      </c>
      <c r="C269" s="73" t="s">
        <v>91</v>
      </c>
      <c r="D269" s="75">
        <v>7</v>
      </c>
      <c r="E269" s="322">
        <v>11</v>
      </c>
      <c r="F269" s="59">
        <f t="shared" si="3"/>
        <v>11</v>
      </c>
      <c r="G269" s="78" t="s">
        <v>41</v>
      </c>
      <c r="H269" s="310"/>
      <c r="I269" s="310"/>
      <c r="J269" s="310"/>
      <c r="K269" s="311">
        <f t="shared" ref="K269" si="224">SUM(H269:J269)*100/F269</f>
        <v>0</v>
      </c>
      <c r="L269" s="310">
        <v>1</v>
      </c>
      <c r="M269" s="310">
        <v>1</v>
      </c>
      <c r="N269" s="310">
        <v>1</v>
      </c>
      <c r="O269" s="311">
        <f t="shared" ref="O269" si="225">SUM(L269:N269)*100/F269</f>
        <v>27.272727272727273</v>
      </c>
      <c r="P269" s="310"/>
      <c r="Q269" s="310">
        <v>3</v>
      </c>
      <c r="R269" s="310">
        <v>2</v>
      </c>
      <c r="S269" s="311">
        <f t="shared" ref="S269" si="226">SUM(P269:R269)*100/F269</f>
        <v>45.454545454545453</v>
      </c>
      <c r="T269" s="310">
        <v>3</v>
      </c>
      <c r="U269" s="310"/>
      <c r="V269" s="110"/>
      <c r="W269" s="113">
        <f t="shared" ref="W269" si="227">SUM(T269:V269)*100/F269</f>
        <v>27.272727272727273</v>
      </c>
      <c r="X269" s="122">
        <f t="shared" ref="X269" si="228">((1*H269)+(2*I269)+(3*J269)+(4*L269)+(5*M269)+(6*N269)+(7*P269)+(8*Q269)+(9*R269)+(10*T269)+(11*U269)+(12*V269))/F269</f>
        <v>7.9090909090909092</v>
      </c>
      <c r="Y269" s="123">
        <f t="shared" ref="Y269" si="229">S269+W269</f>
        <v>72.72727272727272</v>
      </c>
    </row>
    <row r="270" spans="1:25" x14ac:dyDescent="0.25">
      <c r="A270" s="58"/>
      <c r="B270" s="64" t="s">
        <v>73</v>
      </c>
      <c r="C270" s="37" t="s">
        <v>20</v>
      </c>
      <c r="D270" s="58">
        <v>8</v>
      </c>
      <c r="E270" s="323">
        <v>12</v>
      </c>
      <c r="F270" s="59">
        <f t="shared" si="3"/>
        <v>12</v>
      </c>
      <c r="G270" s="64" t="s">
        <v>41</v>
      </c>
      <c r="H270" s="308"/>
      <c r="I270" s="308"/>
      <c r="J270" s="308">
        <v>1</v>
      </c>
      <c r="K270" s="307">
        <f t="shared" si="4"/>
        <v>8.3333333333333339</v>
      </c>
      <c r="L270" s="308"/>
      <c r="M270" s="308">
        <v>2</v>
      </c>
      <c r="N270" s="308">
        <v>2</v>
      </c>
      <c r="O270" s="307">
        <f t="shared" si="5"/>
        <v>33.333333333333336</v>
      </c>
      <c r="P270" s="308">
        <v>1</v>
      </c>
      <c r="Q270" s="308">
        <v>2</v>
      </c>
      <c r="R270" s="308">
        <v>3</v>
      </c>
      <c r="S270" s="307">
        <f t="shared" si="6"/>
        <v>50</v>
      </c>
      <c r="T270" s="308">
        <v>1</v>
      </c>
      <c r="U270" s="308"/>
      <c r="V270" s="66"/>
      <c r="W270" s="60">
        <f t="shared" si="7"/>
        <v>8.3333333333333339</v>
      </c>
      <c r="X270" s="62">
        <f t="shared" si="8"/>
        <v>7.083333333333333</v>
      </c>
      <c r="Y270" s="63">
        <f t="shared" si="16"/>
        <v>58.333333333333336</v>
      </c>
    </row>
    <row r="271" spans="1:25" x14ac:dyDescent="0.25">
      <c r="A271" s="58"/>
      <c r="B271" s="154" t="s">
        <v>73</v>
      </c>
      <c r="C271" s="142" t="s">
        <v>102</v>
      </c>
      <c r="D271" s="160">
        <v>9</v>
      </c>
      <c r="E271" s="324">
        <v>12</v>
      </c>
      <c r="F271" s="59">
        <f t="shared" si="3"/>
        <v>12</v>
      </c>
      <c r="G271" s="154" t="s">
        <v>41</v>
      </c>
      <c r="H271" s="309"/>
      <c r="I271" s="309"/>
      <c r="J271" s="309"/>
      <c r="K271" s="306">
        <f t="shared" si="4"/>
        <v>0</v>
      </c>
      <c r="L271" s="309"/>
      <c r="M271" s="309">
        <v>1</v>
      </c>
      <c r="N271" s="309">
        <v>1</v>
      </c>
      <c r="O271" s="306">
        <f t="shared" si="5"/>
        <v>16.666666666666668</v>
      </c>
      <c r="P271" s="309">
        <v>3</v>
      </c>
      <c r="Q271" s="309">
        <v>4</v>
      </c>
      <c r="R271" s="309"/>
      <c r="S271" s="306">
        <f t="shared" si="6"/>
        <v>58.333333333333336</v>
      </c>
      <c r="T271" s="309">
        <v>2</v>
      </c>
      <c r="U271" s="309">
        <v>1</v>
      </c>
      <c r="V271" s="161"/>
      <c r="W271" s="162">
        <f t="shared" si="7"/>
        <v>25</v>
      </c>
      <c r="X271" s="157">
        <f t="shared" si="8"/>
        <v>7.916666666666667</v>
      </c>
      <c r="Y271" s="158">
        <f t="shared" si="16"/>
        <v>83.333333333333343</v>
      </c>
    </row>
    <row r="272" spans="1:25" x14ac:dyDescent="0.25">
      <c r="A272" s="58"/>
      <c r="B272" s="282" t="s">
        <v>111</v>
      </c>
      <c r="C272" s="198" t="s">
        <v>108</v>
      </c>
      <c r="D272" s="197">
        <v>10</v>
      </c>
      <c r="E272" s="299">
        <v>11</v>
      </c>
      <c r="F272" s="51">
        <f t="shared" ref="F272:F273" si="230">H272+I272+J272+L272+M272+N272+P272+Q272+R272+T272+U272+V272</f>
        <v>11</v>
      </c>
      <c r="G272" s="217" t="s">
        <v>41</v>
      </c>
      <c r="H272" s="299"/>
      <c r="I272" s="299"/>
      <c r="J272" s="300"/>
      <c r="K272" s="301">
        <f>SUM(H272:J272)*100/F272</f>
        <v>0</v>
      </c>
      <c r="L272" s="302"/>
      <c r="M272" s="302"/>
      <c r="N272" s="303">
        <v>2</v>
      </c>
      <c r="O272" s="301">
        <f>SUM(L272:N272)*100/F272</f>
        <v>18.181818181818183</v>
      </c>
      <c r="P272" s="302"/>
      <c r="Q272" s="302">
        <v>6</v>
      </c>
      <c r="R272" s="303">
        <v>2</v>
      </c>
      <c r="S272" s="301">
        <f>SUM(P272:R272)*100/F272</f>
        <v>72.727272727272734</v>
      </c>
      <c r="T272" s="302"/>
      <c r="U272" s="302">
        <v>1</v>
      </c>
      <c r="V272" s="28"/>
      <c r="W272" s="43">
        <f>SUM(T272:V272)*100/F271</f>
        <v>8.3333333333333339</v>
      </c>
      <c r="X272" s="199">
        <f t="shared" ref="X272:X273" si="231">((1*H272)+(2*I272)+(3*J272)+(4*L272)+(5*M272)+(6*N272)+(7*P272)+(8*Q272)+(9*R272)+(10*T272)+(11*U272)+(12*V272))/F272</f>
        <v>8.0909090909090917</v>
      </c>
      <c r="Y272" s="200">
        <f t="shared" ref="Y272:Y273" si="232">S272+W272</f>
        <v>81.060606060606062</v>
      </c>
    </row>
    <row r="273" spans="1:25" x14ac:dyDescent="0.25">
      <c r="A273" s="58"/>
      <c r="B273" s="282" t="s">
        <v>111</v>
      </c>
      <c r="C273" s="198" t="s">
        <v>114</v>
      </c>
      <c r="D273" s="197">
        <v>11</v>
      </c>
      <c r="E273" s="299">
        <v>11</v>
      </c>
      <c r="F273" s="51">
        <f t="shared" si="230"/>
        <v>11</v>
      </c>
      <c r="G273" s="217" t="s">
        <v>41</v>
      </c>
      <c r="H273" s="299"/>
      <c r="I273" s="299"/>
      <c r="J273" s="300"/>
      <c r="K273" s="301">
        <f>SUM(H273:J273)*100/F273</f>
        <v>0</v>
      </c>
      <c r="L273" s="302"/>
      <c r="M273" s="302">
        <v>1</v>
      </c>
      <c r="N273" s="303">
        <v>1</v>
      </c>
      <c r="O273" s="301">
        <f>SUM(L273:N273)*100/F273</f>
        <v>18.181818181818183</v>
      </c>
      <c r="P273" s="302">
        <v>1</v>
      </c>
      <c r="Q273" s="302">
        <v>6</v>
      </c>
      <c r="R273" s="303">
        <v>1</v>
      </c>
      <c r="S273" s="301">
        <f>SUM(P273:R273)*100/F273</f>
        <v>72.727272727272734</v>
      </c>
      <c r="T273" s="302"/>
      <c r="U273" s="302">
        <v>1</v>
      </c>
      <c r="V273" s="28"/>
      <c r="W273" s="43">
        <f>SUM(T273:V273)*100/F272</f>
        <v>9.0909090909090917</v>
      </c>
      <c r="X273" s="199">
        <f t="shared" si="231"/>
        <v>7.8181818181818183</v>
      </c>
      <c r="Y273" s="200">
        <f t="shared" si="232"/>
        <v>81.818181818181827</v>
      </c>
    </row>
    <row r="274" spans="1:25" x14ac:dyDescent="0.25">
      <c r="A274" s="58"/>
      <c r="B274" s="64"/>
      <c r="C274" s="37"/>
      <c r="D274" s="58"/>
      <c r="E274" s="323"/>
      <c r="F274" s="120"/>
      <c r="G274" s="64"/>
      <c r="H274" s="308"/>
      <c r="I274" s="308"/>
      <c r="J274" s="308"/>
      <c r="K274" s="307"/>
      <c r="L274" s="308"/>
      <c r="M274" s="308"/>
      <c r="N274" s="308"/>
      <c r="O274" s="307"/>
      <c r="P274" s="308"/>
      <c r="Q274" s="308"/>
      <c r="R274" s="308"/>
      <c r="S274" s="307"/>
      <c r="T274" s="308"/>
      <c r="U274" s="308"/>
      <c r="V274" s="66"/>
      <c r="W274" s="60"/>
      <c r="X274" s="126">
        <f>X273-X272</f>
        <v>-0.27272727272727337</v>
      </c>
      <c r="Y274" s="126">
        <f>Y273-Y272</f>
        <v>0.7575757575757649</v>
      </c>
    </row>
    <row r="275" spans="1:25" x14ac:dyDescent="0.25">
      <c r="A275" s="58"/>
      <c r="B275" s="128" t="s">
        <v>73</v>
      </c>
      <c r="C275" s="73" t="s">
        <v>91</v>
      </c>
      <c r="D275" s="75">
        <v>8</v>
      </c>
      <c r="E275" s="326">
        <v>11</v>
      </c>
      <c r="F275" s="59">
        <f t="shared" si="3"/>
        <v>11</v>
      </c>
      <c r="G275" s="78" t="s">
        <v>41</v>
      </c>
      <c r="H275" s="310"/>
      <c r="I275" s="310">
        <v>1</v>
      </c>
      <c r="J275" s="310"/>
      <c r="K275" s="311">
        <f t="shared" ref="K275" si="233">SUM(H275:J275)*100/F275</f>
        <v>9.0909090909090917</v>
      </c>
      <c r="L275" s="310">
        <v>2</v>
      </c>
      <c r="M275" s="310">
        <v>1</v>
      </c>
      <c r="N275" s="310">
        <v>1</v>
      </c>
      <c r="O275" s="311">
        <f t="shared" ref="O275" si="234">SUM(L275:N275)*100/F275</f>
        <v>36.363636363636367</v>
      </c>
      <c r="P275" s="310">
        <v>1</v>
      </c>
      <c r="Q275" s="310">
        <v>1</v>
      </c>
      <c r="R275" s="310">
        <v>3</v>
      </c>
      <c r="S275" s="311">
        <f t="shared" ref="S275" si="235">SUM(P275:R275)*100/F275</f>
        <v>45.454545454545453</v>
      </c>
      <c r="T275" s="310"/>
      <c r="U275" s="310">
        <v>1</v>
      </c>
      <c r="V275" s="110"/>
      <c r="W275" s="113">
        <f t="shared" ref="W275" si="236">SUM(T275:V275)*100/F275</f>
        <v>9.0909090909090917</v>
      </c>
      <c r="X275" s="122">
        <f t="shared" ref="X275" si="237">((1*H275)+(2*I275)+(3*J275)+(4*L275)+(5*M275)+(6*N275)+(7*P275)+(8*Q275)+(9*R275)+(10*T275)+(11*U275)+(12*V275))/F275</f>
        <v>6.7272727272727275</v>
      </c>
      <c r="Y275" s="123">
        <f t="shared" ref="Y275" si="238">S275+W275</f>
        <v>54.545454545454547</v>
      </c>
    </row>
    <row r="276" spans="1:25" x14ac:dyDescent="0.25">
      <c r="A276" s="58"/>
      <c r="B276" s="64" t="s">
        <v>73</v>
      </c>
      <c r="C276" s="37" t="s">
        <v>20</v>
      </c>
      <c r="D276" s="58">
        <v>9</v>
      </c>
      <c r="E276" s="300">
        <v>11</v>
      </c>
      <c r="F276" s="59">
        <f t="shared" si="3"/>
        <v>11</v>
      </c>
      <c r="G276" s="64" t="s">
        <v>41</v>
      </c>
      <c r="H276" s="308"/>
      <c r="I276" s="308"/>
      <c r="J276" s="308">
        <v>2</v>
      </c>
      <c r="K276" s="307">
        <f t="shared" si="4"/>
        <v>18.181818181818183</v>
      </c>
      <c r="L276" s="308">
        <v>1</v>
      </c>
      <c r="M276" s="308">
        <v>1</v>
      </c>
      <c r="N276" s="308">
        <v>3</v>
      </c>
      <c r="O276" s="307">
        <f t="shared" si="5"/>
        <v>45.454545454545453</v>
      </c>
      <c r="P276" s="308">
        <v>1</v>
      </c>
      <c r="Q276" s="308"/>
      <c r="R276" s="308">
        <v>2</v>
      </c>
      <c r="S276" s="307">
        <f t="shared" si="6"/>
        <v>27.272727272727273</v>
      </c>
      <c r="T276" s="308"/>
      <c r="U276" s="308">
        <v>1</v>
      </c>
      <c r="V276" s="66"/>
      <c r="W276" s="60">
        <f t="shared" si="7"/>
        <v>9.0909090909090917</v>
      </c>
      <c r="X276" s="62">
        <f t="shared" si="8"/>
        <v>6.2727272727272725</v>
      </c>
      <c r="Y276" s="63">
        <f t="shared" si="16"/>
        <v>36.363636363636367</v>
      </c>
    </row>
    <row r="277" spans="1:25" x14ac:dyDescent="0.25">
      <c r="A277" s="58"/>
      <c r="B277" s="154" t="s">
        <v>73</v>
      </c>
      <c r="C277" s="142" t="s">
        <v>102</v>
      </c>
      <c r="D277" s="160">
        <v>10</v>
      </c>
      <c r="E277" s="305">
        <v>10</v>
      </c>
      <c r="F277" s="59">
        <f t="shared" si="3"/>
        <v>10</v>
      </c>
      <c r="G277" s="154" t="s">
        <v>41</v>
      </c>
      <c r="H277" s="309"/>
      <c r="I277" s="309"/>
      <c r="J277" s="309"/>
      <c r="K277" s="306">
        <f t="shared" si="4"/>
        <v>0</v>
      </c>
      <c r="L277" s="309">
        <v>1</v>
      </c>
      <c r="M277" s="309">
        <v>1</v>
      </c>
      <c r="N277" s="309"/>
      <c r="O277" s="306">
        <f t="shared" si="5"/>
        <v>20</v>
      </c>
      <c r="P277" s="309">
        <v>3</v>
      </c>
      <c r="Q277" s="309"/>
      <c r="R277" s="309">
        <v>3</v>
      </c>
      <c r="S277" s="306">
        <f t="shared" si="6"/>
        <v>60</v>
      </c>
      <c r="T277" s="309">
        <v>1</v>
      </c>
      <c r="U277" s="309">
        <v>1</v>
      </c>
      <c r="V277" s="161"/>
      <c r="W277" s="162">
        <f t="shared" si="7"/>
        <v>20</v>
      </c>
      <c r="X277" s="157">
        <f t="shared" si="8"/>
        <v>7.8</v>
      </c>
      <c r="Y277" s="158">
        <f t="shared" si="16"/>
        <v>80</v>
      </c>
    </row>
    <row r="278" spans="1:25" x14ac:dyDescent="0.25">
      <c r="A278" s="58"/>
      <c r="B278" s="154" t="s">
        <v>73</v>
      </c>
      <c r="C278" s="198" t="s">
        <v>108</v>
      </c>
      <c r="D278" s="197">
        <v>11</v>
      </c>
      <c r="E278" s="299">
        <v>10</v>
      </c>
      <c r="F278" s="51">
        <f t="shared" si="3"/>
        <v>10</v>
      </c>
      <c r="G278" s="217" t="s">
        <v>41</v>
      </c>
      <c r="H278" s="299"/>
      <c r="I278" s="299">
        <v>1</v>
      </c>
      <c r="J278" s="300"/>
      <c r="K278" s="301">
        <f>SUM(H278:J278)*100/F278</f>
        <v>10</v>
      </c>
      <c r="L278" s="302"/>
      <c r="M278" s="302">
        <v>1</v>
      </c>
      <c r="N278" s="303">
        <v>1</v>
      </c>
      <c r="O278" s="301">
        <f>SUM(L278:N278)*100/F278</f>
        <v>20</v>
      </c>
      <c r="P278" s="302"/>
      <c r="Q278" s="302">
        <v>2</v>
      </c>
      <c r="R278" s="303">
        <v>2</v>
      </c>
      <c r="S278" s="301">
        <f>SUM(P278:R278)*100/F278</f>
        <v>40</v>
      </c>
      <c r="T278" s="302">
        <v>1</v>
      </c>
      <c r="U278" s="302">
        <v>2</v>
      </c>
      <c r="V278" s="28"/>
      <c r="W278" s="43">
        <f>SUM(T278:V278)*100/F277</f>
        <v>30</v>
      </c>
      <c r="X278" s="199">
        <f t="shared" si="8"/>
        <v>7.9</v>
      </c>
      <c r="Y278" s="200">
        <f t="shared" si="16"/>
        <v>70</v>
      </c>
    </row>
    <row r="279" spans="1:25" x14ac:dyDescent="0.25">
      <c r="A279" s="58"/>
      <c r="B279" s="64"/>
      <c r="C279" s="37"/>
      <c r="D279" s="58"/>
      <c r="E279" s="323"/>
      <c r="F279" s="120"/>
      <c r="G279" s="64"/>
      <c r="H279" s="308"/>
      <c r="I279" s="308"/>
      <c r="J279" s="308"/>
      <c r="K279" s="307"/>
      <c r="L279" s="308"/>
      <c r="M279" s="308"/>
      <c r="N279" s="308"/>
      <c r="O279" s="307"/>
      <c r="P279" s="308"/>
      <c r="Q279" s="308"/>
      <c r="R279" s="308"/>
      <c r="S279" s="307"/>
      <c r="T279" s="308"/>
      <c r="U279" s="308"/>
      <c r="V279" s="66"/>
      <c r="W279" s="60"/>
      <c r="X279" s="126">
        <f>X278-X277</f>
        <v>0.10000000000000053</v>
      </c>
      <c r="Y279" s="126">
        <f>Y278-Y277</f>
        <v>-10</v>
      </c>
    </row>
    <row r="280" spans="1:25" x14ac:dyDescent="0.25">
      <c r="A280" s="58"/>
      <c r="B280" s="154" t="s">
        <v>73</v>
      </c>
      <c r="C280" s="142" t="s">
        <v>102</v>
      </c>
      <c r="D280" s="160">
        <v>11</v>
      </c>
      <c r="E280" s="305">
        <v>7</v>
      </c>
      <c r="F280" s="59">
        <f t="shared" si="3"/>
        <v>7</v>
      </c>
      <c r="G280" s="154" t="s">
        <v>41</v>
      </c>
      <c r="H280" s="309"/>
      <c r="I280" s="309">
        <v>2</v>
      </c>
      <c r="J280" s="309"/>
      <c r="K280" s="306">
        <f t="shared" si="4"/>
        <v>28.571428571428573</v>
      </c>
      <c r="L280" s="309">
        <v>2</v>
      </c>
      <c r="M280" s="309"/>
      <c r="N280" s="309">
        <v>1</v>
      </c>
      <c r="O280" s="306">
        <f t="shared" si="5"/>
        <v>42.857142857142854</v>
      </c>
      <c r="P280" s="309">
        <v>2</v>
      </c>
      <c r="Q280" s="309"/>
      <c r="R280" s="309"/>
      <c r="S280" s="306">
        <f t="shared" si="6"/>
        <v>28.571428571428573</v>
      </c>
      <c r="T280" s="309"/>
      <c r="U280" s="309"/>
      <c r="V280" s="161"/>
      <c r="W280" s="162">
        <f t="shared" si="7"/>
        <v>0</v>
      </c>
      <c r="X280" s="157">
        <f>((1*H280)+(2*I280)+(3*J280)+(4*L280)+(5*M280)+(6*N280)+(7*P280)+(8*Q280)+(9*R280)+(10*T280)+(11*U280)+(12*V280))/F280</f>
        <v>4.5714285714285712</v>
      </c>
      <c r="Y280" s="158">
        <f t="shared" si="16"/>
        <v>28.571428571428573</v>
      </c>
    </row>
    <row r="281" spans="1:25" x14ac:dyDescent="0.25">
      <c r="A281" s="58"/>
      <c r="B281" s="64"/>
      <c r="C281" s="37"/>
      <c r="D281" s="58"/>
      <c r="E281" s="300"/>
      <c r="F281" s="120"/>
      <c r="G281" s="64"/>
      <c r="H281" s="308"/>
      <c r="I281" s="308"/>
      <c r="J281" s="308"/>
      <c r="K281" s="307"/>
      <c r="L281" s="308"/>
      <c r="M281" s="308"/>
      <c r="N281" s="308"/>
      <c r="O281" s="307"/>
      <c r="P281" s="308"/>
      <c r="Q281" s="308"/>
      <c r="R281" s="308"/>
      <c r="S281" s="307"/>
      <c r="T281" s="308"/>
      <c r="U281" s="308"/>
      <c r="V281" s="66"/>
      <c r="W281" s="60"/>
      <c r="X281" s="62"/>
      <c r="Y281" s="62"/>
    </row>
    <row r="282" spans="1:25" x14ac:dyDescent="0.25">
      <c r="A282" s="58"/>
      <c r="B282" s="64"/>
      <c r="C282" s="142" t="s">
        <v>102</v>
      </c>
      <c r="D282" s="58"/>
      <c r="E282" s="300"/>
      <c r="F282" s="120"/>
      <c r="G282" s="154" t="s">
        <v>41</v>
      </c>
      <c r="H282" s="308"/>
      <c r="I282" s="308"/>
      <c r="J282" s="308"/>
      <c r="K282" s="307"/>
      <c r="L282" s="308"/>
      <c r="M282" s="308"/>
      <c r="N282" s="308"/>
      <c r="O282" s="307"/>
      <c r="P282" s="308"/>
      <c r="Q282" s="308"/>
      <c r="R282" s="308"/>
      <c r="S282" s="307"/>
      <c r="T282" s="308"/>
      <c r="U282" s="308"/>
      <c r="V282" s="66"/>
      <c r="W282" s="60"/>
      <c r="X282" s="157">
        <f>AVERAGE(X280,X277,X271,X265,X260,X253)</f>
        <v>6.9861111111111107</v>
      </c>
      <c r="Y282" s="157">
        <f>AVERAGE(Y280,Y277,Y271,Y265,Y260,Y253)</f>
        <v>62.609126984126988</v>
      </c>
    </row>
    <row r="283" spans="1:25" x14ac:dyDescent="0.25">
      <c r="A283" s="58"/>
      <c r="B283" s="64"/>
      <c r="C283" s="198" t="s">
        <v>108</v>
      </c>
      <c r="D283" s="61"/>
      <c r="E283" s="303"/>
      <c r="F283" s="69"/>
      <c r="G283" s="217" t="s">
        <v>41</v>
      </c>
      <c r="H283" s="308"/>
      <c r="I283" s="308"/>
      <c r="J283" s="308"/>
      <c r="K283" s="307"/>
      <c r="L283" s="308"/>
      <c r="M283" s="308"/>
      <c r="N283" s="308"/>
      <c r="O283" s="307"/>
      <c r="P283" s="308"/>
      <c r="Q283" s="308"/>
      <c r="R283" s="308"/>
      <c r="S283" s="307"/>
      <c r="T283" s="308"/>
      <c r="U283" s="308"/>
      <c r="V283" s="11"/>
      <c r="W283" s="60"/>
      <c r="X283" s="216">
        <f>AVERAGE(X278,X272,X266,X261,X257,X254)</f>
        <v>7.1080086580086581</v>
      </c>
      <c r="Y283" s="216">
        <f>AVERAGE(Y278,Y272,Y266,Y261,Y257,Y254)</f>
        <v>63.51010101010101</v>
      </c>
    </row>
    <row r="284" spans="1:25" x14ac:dyDescent="0.25">
      <c r="A284" s="58"/>
      <c r="B284" s="64"/>
      <c r="C284" s="198" t="s">
        <v>114</v>
      </c>
      <c r="D284" s="61"/>
      <c r="E284" s="303"/>
      <c r="F284" s="69"/>
      <c r="G284" s="217" t="s">
        <v>41</v>
      </c>
      <c r="H284" s="308"/>
      <c r="I284" s="308"/>
      <c r="J284" s="308"/>
      <c r="K284" s="307"/>
      <c r="L284" s="308"/>
      <c r="M284" s="308"/>
      <c r="N284" s="308"/>
      <c r="O284" s="307"/>
      <c r="P284" s="308"/>
      <c r="Q284" s="308"/>
      <c r="R284" s="308"/>
      <c r="S284" s="307"/>
      <c r="T284" s="308"/>
      <c r="U284" s="308"/>
      <c r="V284" s="11"/>
      <c r="W284" s="60"/>
      <c r="X284" s="216">
        <f>AVERAGE(X273,X267,X262,X258,X256,X255)</f>
        <v>6.264987163069005</v>
      </c>
      <c r="Y284" s="216">
        <f>AVERAGE(Y273,Y267,Y262,Y258,Y255,Y255)</f>
        <v>60.214463475333041</v>
      </c>
    </row>
    <row r="285" spans="1:25" x14ac:dyDescent="0.25">
      <c r="A285" s="58"/>
      <c r="B285" s="64"/>
      <c r="C285" s="211"/>
      <c r="D285" s="61"/>
      <c r="E285" s="303"/>
      <c r="F285" s="69"/>
      <c r="G285" s="40"/>
      <c r="H285" s="308"/>
      <c r="I285" s="308"/>
      <c r="J285" s="308"/>
      <c r="K285" s="307"/>
      <c r="L285" s="308"/>
      <c r="M285" s="308"/>
      <c r="N285" s="308"/>
      <c r="O285" s="307"/>
      <c r="P285" s="308"/>
      <c r="Q285" s="308"/>
      <c r="R285" s="308"/>
      <c r="S285" s="307"/>
      <c r="T285" s="308"/>
      <c r="U285" s="308"/>
      <c r="V285" s="11"/>
      <c r="W285" s="60"/>
      <c r="X285" s="126">
        <f>X284-X283</f>
        <v>-0.84302149493965306</v>
      </c>
      <c r="Y285" s="126">
        <f>Y284-Y283</f>
        <v>-3.2956375347679696</v>
      </c>
    </row>
    <row r="286" spans="1:25" x14ac:dyDescent="0.25">
      <c r="A286" s="58"/>
      <c r="B286" s="282" t="s">
        <v>111</v>
      </c>
      <c r="C286" s="198" t="s">
        <v>114</v>
      </c>
      <c r="D286" s="61">
        <v>6</v>
      </c>
      <c r="E286" s="303">
        <v>10</v>
      </c>
      <c r="F286" s="51">
        <f t="shared" ref="F286:F288" si="239">H286+I286+J286+L286+M286+N286+P286+Q286+R286+T286+U286+V286</f>
        <v>10</v>
      </c>
      <c r="G286" s="217" t="s">
        <v>42</v>
      </c>
      <c r="H286" s="308"/>
      <c r="I286" s="308">
        <v>1</v>
      </c>
      <c r="J286" s="308"/>
      <c r="K286" s="301">
        <f>SUM(H286:J286)*100/F286</f>
        <v>10</v>
      </c>
      <c r="L286" s="308">
        <v>1</v>
      </c>
      <c r="M286" s="308"/>
      <c r="N286" s="308">
        <v>2</v>
      </c>
      <c r="O286" s="301">
        <f>SUM(L286:N286)*100/F286</f>
        <v>30</v>
      </c>
      <c r="P286" s="308">
        <v>1</v>
      </c>
      <c r="Q286" s="308">
        <v>1</v>
      </c>
      <c r="R286" s="308">
        <v>2</v>
      </c>
      <c r="S286" s="301">
        <f>SUM(P286:R286)*100/F286</f>
        <v>40</v>
      </c>
      <c r="T286" s="308">
        <v>2</v>
      </c>
      <c r="U286" s="308"/>
      <c r="V286" s="11"/>
      <c r="W286" s="43">
        <f>SUM(T286:V286)*100/F286</f>
        <v>20</v>
      </c>
      <c r="X286" s="199">
        <f t="shared" ref="X286:X288" si="240">((1*H286)+(2*I286)+(3*J286)+(4*L286)+(5*M286)+(6*N286)+(7*P286)+(8*Q286)+(9*R286)+(10*T286)+(11*U286)+(12*V286))/F286</f>
        <v>7.1</v>
      </c>
      <c r="Y286" s="200">
        <f t="shared" ref="Y286:Y288" si="241">S286+W286</f>
        <v>60</v>
      </c>
    </row>
    <row r="287" spans="1:25" x14ac:dyDescent="0.25">
      <c r="A287" s="58"/>
      <c r="B287" s="282" t="s">
        <v>111</v>
      </c>
      <c r="C287" s="198" t="s">
        <v>108</v>
      </c>
      <c r="D287" s="197">
        <v>6</v>
      </c>
      <c r="E287" s="299">
        <v>17</v>
      </c>
      <c r="F287" s="51">
        <f t="shared" si="239"/>
        <v>17</v>
      </c>
      <c r="G287" s="217" t="s">
        <v>42</v>
      </c>
      <c r="H287" s="299"/>
      <c r="I287" s="299"/>
      <c r="J287" s="300"/>
      <c r="K287" s="301">
        <f>SUM(H287:J287)*100/F287</f>
        <v>0</v>
      </c>
      <c r="L287" s="302">
        <v>3</v>
      </c>
      <c r="M287" s="302">
        <v>2</v>
      </c>
      <c r="N287" s="303">
        <v>3</v>
      </c>
      <c r="O287" s="301">
        <f>SUM(L287:N287)*100/F287</f>
        <v>47.058823529411768</v>
      </c>
      <c r="P287" s="302">
        <v>4</v>
      </c>
      <c r="Q287" s="302">
        <v>2</v>
      </c>
      <c r="R287" s="303">
        <v>1</v>
      </c>
      <c r="S287" s="301">
        <f>SUM(P287:R287)*100/F287</f>
        <v>41.176470588235297</v>
      </c>
      <c r="T287" s="302">
        <v>1</v>
      </c>
      <c r="U287" s="302">
        <v>1</v>
      </c>
      <c r="V287" s="28"/>
      <c r="W287" s="43">
        <f>SUM(T287:V287)*100/F287</f>
        <v>11.764705882352942</v>
      </c>
      <c r="X287" s="199">
        <f t="shared" si="240"/>
        <v>6.7058823529411766</v>
      </c>
      <c r="Y287" s="200">
        <f t="shared" si="241"/>
        <v>52.941176470588239</v>
      </c>
    </row>
    <row r="288" spans="1:25" x14ac:dyDescent="0.25">
      <c r="A288" s="58"/>
      <c r="B288" s="282" t="s">
        <v>111</v>
      </c>
      <c r="C288" s="198" t="s">
        <v>114</v>
      </c>
      <c r="D288" s="197">
        <v>7</v>
      </c>
      <c r="E288" s="299">
        <v>17</v>
      </c>
      <c r="F288" s="51">
        <f t="shared" si="239"/>
        <v>17</v>
      </c>
      <c r="G288" s="217" t="s">
        <v>42</v>
      </c>
      <c r="H288" s="299"/>
      <c r="I288" s="299"/>
      <c r="J288" s="300">
        <v>1</v>
      </c>
      <c r="K288" s="301">
        <f>SUM(H288:J288)*100/F288</f>
        <v>5.882352941176471</v>
      </c>
      <c r="L288" s="302">
        <v>1</v>
      </c>
      <c r="M288" s="302">
        <v>4</v>
      </c>
      <c r="N288" s="303">
        <v>6</v>
      </c>
      <c r="O288" s="301">
        <f>SUM(L288:N288)*100/F288</f>
        <v>64.705882352941174</v>
      </c>
      <c r="P288" s="302">
        <v>1</v>
      </c>
      <c r="Q288" s="302"/>
      <c r="R288" s="303">
        <v>2</v>
      </c>
      <c r="S288" s="301">
        <f>SUM(P288:R288)*100/F288</f>
        <v>17.647058823529413</v>
      </c>
      <c r="T288" s="302">
        <v>1</v>
      </c>
      <c r="U288" s="302">
        <v>1</v>
      </c>
      <c r="V288" s="28"/>
      <c r="W288" s="43">
        <f>SUM(T288:V288)*100/F288</f>
        <v>11.764705882352942</v>
      </c>
      <c r="X288" s="199">
        <f t="shared" si="240"/>
        <v>6.4117647058823533</v>
      </c>
      <c r="Y288" s="200">
        <f t="shared" si="241"/>
        <v>29.411764705882355</v>
      </c>
    </row>
    <row r="289" spans="1:25" x14ac:dyDescent="0.25">
      <c r="A289" s="58"/>
      <c r="B289" s="282"/>
      <c r="C289" s="198"/>
      <c r="D289" s="197"/>
      <c r="E289" s="299"/>
      <c r="F289" s="51"/>
      <c r="G289" s="217"/>
      <c r="H289" s="299"/>
      <c r="I289" s="299"/>
      <c r="J289" s="300"/>
      <c r="K289" s="301"/>
      <c r="L289" s="302"/>
      <c r="M289" s="302"/>
      <c r="N289" s="303"/>
      <c r="O289" s="301"/>
      <c r="P289" s="302"/>
      <c r="Q289" s="302"/>
      <c r="R289" s="303"/>
      <c r="S289" s="301"/>
      <c r="T289" s="302"/>
      <c r="U289" s="302"/>
      <c r="V289" s="28"/>
      <c r="W289" s="43"/>
      <c r="X289" s="126">
        <f>X288-X287</f>
        <v>-0.29411764705882337</v>
      </c>
      <c r="Y289" s="126">
        <f>Y288-Y287</f>
        <v>-23.529411764705884</v>
      </c>
    </row>
    <row r="290" spans="1:25" x14ac:dyDescent="0.25">
      <c r="A290" s="58"/>
      <c r="B290" s="154" t="s">
        <v>67</v>
      </c>
      <c r="C290" s="166" t="s">
        <v>102</v>
      </c>
      <c r="D290" s="160">
        <v>6</v>
      </c>
      <c r="E290" s="305">
        <v>14</v>
      </c>
      <c r="F290" s="219">
        <f t="shared" si="3"/>
        <v>14</v>
      </c>
      <c r="G290" s="220" t="s">
        <v>42</v>
      </c>
      <c r="H290" s="309">
        <v>1</v>
      </c>
      <c r="I290" s="309"/>
      <c r="J290" s="309">
        <v>4</v>
      </c>
      <c r="K290" s="306">
        <f t="shared" si="4"/>
        <v>35.714285714285715</v>
      </c>
      <c r="L290" s="309">
        <v>1</v>
      </c>
      <c r="M290" s="309">
        <v>2</v>
      </c>
      <c r="N290" s="309">
        <v>2</v>
      </c>
      <c r="O290" s="306">
        <f>SUM(L290:N290)*100/E290</f>
        <v>35.714285714285715</v>
      </c>
      <c r="P290" s="309">
        <v>1</v>
      </c>
      <c r="Q290" s="309">
        <v>3</v>
      </c>
      <c r="R290" s="309"/>
      <c r="S290" s="306">
        <f t="shared" si="6"/>
        <v>28.571428571428573</v>
      </c>
      <c r="T290" s="309"/>
      <c r="U290" s="309"/>
      <c r="V290" s="150"/>
      <c r="W290" s="162">
        <f t="shared" si="7"/>
        <v>0</v>
      </c>
      <c r="X290" s="157">
        <f t="shared" si="8"/>
        <v>5</v>
      </c>
      <c r="Y290" s="158">
        <f t="shared" si="16"/>
        <v>28.571428571428573</v>
      </c>
    </row>
    <row r="291" spans="1:25" x14ac:dyDescent="0.25">
      <c r="A291" s="58"/>
      <c r="B291" s="283" t="s">
        <v>111</v>
      </c>
      <c r="C291" s="198" t="s">
        <v>108</v>
      </c>
      <c r="D291" s="197">
        <v>7</v>
      </c>
      <c r="E291" s="299">
        <v>14</v>
      </c>
      <c r="F291" s="51">
        <f t="shared" si="3"/>
        <v>14</v>
      </c>
      <c r="G291" s="217" t="s">
        <v>42</v>
      </c>
      <c r="H291" s="299"/>
      <c r="I291" s="299"/>
      <c r="J291" s="300">
        <v>1</v>
      </c>
      <c r="K291" s="301">
        <f>SUM(H291:J291)*100/F291</f>
        <v>7.1428571428571432</v>
      </c>
      <c r="L291" s="302">
        <v>3</v>
      </c>
      <c r="M291" s="302">
        <v>2</v>
      </c>
      <c r="N291" s="303">
        <v>1</v>
      </c>
      <c r="O291" s="301">
        <f>SUM(L291:N291)*100/F291</f>
        <v>42.857142857142854</v>
      </c>
      <c r="P291" s="302">
        <v>3</v>
      </c>
      <c r="Q291" s="302">
        <v>2</v>
      </c>
      <c r="R291" s="303">
        <v>1</v>
      </c>
      <c r="S291" s="301">
        <f>SUM(P291:R291)*100/F291</f>
        <v>42.857142857142854</v>
      </c>
      <c r="T291" s="302">
        <v>1</v>
      </c>
      <c r="U291" s="302"/>
      <c r="V291" s="28"/>
      <c r="W291" s="43">
        <f>SUM(T291:V291)*100/F290</f>
        <v>7.1428571428571432</v>
      </c>
      <c r="X291" s="199">
        <f t="shared" si="8"/>
        <v>6.2142857142857144</v>
      </c>
      <c r="Y291" s="200">
        <f t="shared" si="16"/>
        <v>50</v>
      </c>
    </row>
    <row r="292" spans="1:25" x14ac:dyDescent="0.25">
      <c r="A292" s="58"/>
      <c r="B292" s="283" t="s">
        <v>111</v>
      </c>
      <c r="C292" s="198" t="s">
        <v>114</v>
      </c>
      <c r="D292" s="197">
        <v>8</v>
      </c>
      <c r="E292" s="299">
        <v>15</v>
      </c>
      <c r="F292" s="51">
        <f t="shared" si="3"/>
        <v>15</v>
      </c>
      <c r="G292" s="217" t="s">
        <v>42</v>
      </c>
      <c r="H292" s="299"/>
      <c r="I292" s="299">
        <v>1</v>
      </c>
      <c r="J292" s="300">
        <v>3</v>
      </c>
      <c r="K292" s="301">
        <f>SUM(H292:J292)*100/F292</f>
        <v>26.666666666666668</v>
      </c>
      <c r="L292" s="302">
        <v>1</v>
      </c>
      <c r="M292" s="302">
        <v>3</v>
      </c>
      <c r="N292" s="303">
        <v>2</v>
      </c>
      <c r="O292" s="301">
        <f>SUM(L292:N292)*100/F292</f>
        <v>40</v>
      </c>
      <c r="P292" s="302"/>
      <c r="Q292" s="302">
        <v>1</v>
      </c>
      <c r="R292" s="303">
        <v>2</v>
      </c>
      <c r="S292" s="301">
        <f>SUM(P292:R292)*100/F292</f>
        <v>20</v>
      </c>
      <c r="T292" s="302">
        <v>2</v>
      </c>
      <c r="U292" s="302"/>
      <c r="V292" s="28"/>
      <c r="W292" s="43">
        <f>SUM(T292:V292)*100/F291</f>
        <v>14.285714285714286</v>
      </c>
      <c r="X292" s="199">
        <f t="shared" si="8"/>
        <v>5.8666666666666663</v>
      </c>
      <c r="Y292" s="200">
        <f t="shared" si="16"/>
        <v>34.285714285714285</v>
      </c>
    </row>
    <row r="293" spans="1:25" x14ac:dyDescent="0.25">
      <c r="A293" s="58"/>
      <c r="B293" s="65"/>
      <c r="C293" s="215"/>
      <c r="D293" s="61"/>
      <c r="E293" s="303"/>
      <c r="F293" s="224"/>
      <c r="G293" s="225"/>
      <c r="H293" s="308"/>
      <c r="I293" s="308"/>
      <c r="J293" s="308"/>
      <c r="K293" s="307"/>
      <c r="L293" s="308"/>
      <c r="M293" s="308"/>
      <c r="N293" s="308"/>
      <c r="O293" s="307"/>
      <c r="P293" s="308"/>
      <c r="Q293" s="308"/>
      <c r="R293" s="308"/>
      <c r="S293" s="307"/>
      <c r="T293" s="308"/>
      <c r="U293" s="308"/>
      <c r="V293" s="11"/>
      <c r="W293" s="60"/>
      <c r="X293" s="126">
        <f>X292-X291</f>
        <v>-0.34761904761904816</v>
      </c>
      <c r="Y293" s="126">
        <f>Y292-Y291</f>
        <v>-15.714285714285715</v>
      </c>
    </row>
    <row r="294" spans="1:25" x14ac:dyDescent="0.25">
      <c r="A294" s="58"/>
      <c r="B294" s="64" t="s">
        <v>67</v>
      </c>
      <c r="C294" s="37" t="s">
        <v>20</v>
      </c>
      <c r="D294" s="58">
        <v>6</v>
      </c>
      <c r="E294" s="300">
        <v>15</v>
      </c>
      <c r="F294" s="59">
        <f t="shared" si="3"/>
        <v>15</v>
      </c>
      <c r="G294" s="64" t="s">
        <v>42</v>
      </c>
      <c r="H294" s="308"/>
      <c r="I294" s="308"/>
      <c r="J294" s="308">
        <v>3</v>
      </c>
      <c r="K294" s="307">
        <f t="shared" si="4"/>
        <v>20</v>
      </c>
      <c r="L294" s="308"/>
      <c r="M294" s="308">
        <v>1</v>
      </c>
      <c r="N294" s="308"/>
      <c r="O294" s="307">
        <f>SUM(L294:N294)*100/E294</f>
        <v>6.666666666666667</v>
      </c>
      <c r="P294" s="308">
        <v>3</v>
      </c>
      <c r="Q294" s="308">
        <v>5</v>
      </c>
      <c r="R294" s="308">
        <v>2</v>
      </c>
      <c r="S294" s="307">
        <f t="shared" si="6"/>
        <v>66.666666666666671</v>
      </c>
      <c r="T294" s="308">
        <v>1</v>
      </c>
      <c r="U294" s="308"/>
      <c r="V294" s="66"/>
      <c r="W294" s="60">
        <f t="shared" si="7"/>
        <v>6.666666666666667</v>
      </c>
      <c r="X294" s="62">
        <f t="shared" si="8"/>
        <v>6.8666666666666663</v>
      </c>
      <c r="Y294" s="63">
        <f t="shared" si="16"/>
        <v>73.333333333333343</v>
      </c>
    </row>
    <row r="295" spans="1:25" x14ac:dyDescent="0.25">
      <c r="A295" s="58"/>
      <c r="B295" s="165" t="s">
        <v>70</v>
      </c>
      <c r="C295" s="142" t="s">
        <v>102</v>
      </c>
      <c r="D295" s="160">
        <v>7</v>
      </c>
      <c r="E295" s="305">
        <v>14</v>
      </c>
      <c r="F295" s="59">
        <f t="shared" si="3"/>
        <v>14</v>
      </c>
      <c r="G295" s="154" t="s">
        <v>42</v>
      </c>
      <c r="H295" s="309"/>
      <c r="I295" s="309"/>
      <c r="J295" s="309">
        <v>1</v>
      </c>
      <c r="K295" s="306">
        <f t="shared" si="4"/>
        <v>7.1428571428571432</v>
      </c>
      <c r="L295" s="309">
        <v>2</v>
      </c>
      <c r="M295" s="309">
        <v>2</v>
      </c>
      <c r="N295" s="309">
        <v>1</v>
      </c>
      <c r="O295" s="306">
        <f t="shared" si="5"/>
        <v>35.714285714285715</v>
      </c>
      <c r="P295" s="309">
        <v>2</v>
      </c>
      <c r="Q295" s="309">
        <v>2</v>
      </c>
      <c r="R295" s="309">
        <v>3</v>
      </c>
      <c r="S295" s="306">
        <f t="shared" si="6"/>
        <v>50</v>
      </c>
      <c r="T295" s="309">
        <v>1</v>
      </c>
      <c r="U295" s="309"/>
      <c r="V295" s="161"/>
      <c r="W295" s="162">
        <f t="shared" si="7"/>
        <v>7.1428571428571432</v>
      </c>
      <c r="X295" s="157">
        <f t="shared" si="8"/>
        <v>6.7142857142857144</v>
      </c>
      <c r="Y295" s="158">
        <f t="shared" si="16"/>
        <v>57.142857142857146</v>
      </c>
    </row>
    <row r="296" spans="1:25" x14ac:dyDescent="0.25">
      <c r="A296" s="58"/>
      <c r="B296" s="282" t="s">
        <v>111</v>
      </c>
      <c r="C296" s="198" t="s">
        <v>108</v>
      </c>
      <c r="D296" s="197">
        <v>8</v>
      </c>
      <c r="E296" s="299">
        <v>14</v>
      </c>
      <c r="F296" s="51">
        <f t="shared" ref="F296:F297" si="242">H296+I296+J296+L296+M296+N296+P296+Q296+R296+T296+U296+V296</f>
        <v>14</v>
      </c>
      <c r="G296" s="217" t="s">
        <v>42</v>
      </c>
      <c r="H296" s="299"/>
      <c r="I296" s="299">
        <v>1</v>
      </c>
      <c r="J296" s="300">
        <v>1</v>
      </c>
      <c r="K296" s="301">
        <f>SUM(H296:J296)*100/F296</f>
        <v>14.285714285714286</v>
      </c>
      <c r="L296" s="302">
        <v>2</v>
      </c>
      <c r="M296" s="302"/>
      <c r="N296" s="303"/>
      <c r="O296" s="301">
        <f>SUM(L296:N296)*100/F296</f>
        <v>14.285714285714286</v>
      </c>
      <c r="P296" s="302">
        <v>1</v>
      </c>
      <c r="Q296" s="302">
        <v>3</v>
      </c>
      <c r="R296" s="303">
        <v>3</v>
      </c>
      <c r="S296" s="301">
        <f>SUM(P296:R296)*100/F296</f>
        <v>50</v>
      </c>
      <c r="T296" s="302">
        <v>2</v>
      </c>
      <c r="U296" s="302">
        <v>1</v>
      </c>
      <c r="V296" s="28"/>
      <c r="W296" s="43">
        <f>SUM(T296:V296)*100/F295</f>
        <v>21.428571428571427</v>
      </c>
      <c r="X296" s="199">
        <f t="shared" ref="X296:X297" si="243">((1*H296)+(2*I296)+(3*J296)+(4*L296)+(5*M296)+(6*N296)+(7*P296)+(8*Q296)+(9*R296)+(10*T296)+(11*U296)+(12*V296))/F296</f>
        <v>7.2857142857142856</v>
      </c>
      <c r="Y296" s="200">
        <f t="shared" ref="Y296:Y297" si="244">S296+W296</f>
        <v>71.428571428571431</v>
      </c>
    </row>
    <row r="297" spans="1:25" x14ac:dyDescent="0.25">
      <c r="A297" s="58"/>
      <c r="B297" s="282" t="s">
        <v>111</v>
      </c>
      <c r="C297" s="198" t="s">
        <v>114</v>
      </c>
      <c r="D297" s="197">
        <v>9</v>
      </c>
      <c r="E297" s="299">
        <v>14</v>
      </c>
      <c r="F297" s="51">
        <f t="shared" si="242"/>
        <v>14</v>
      </c>
      <c r="G297" s="217" t="s">
        <v>42</v>
      </c>
      <c r="H297" s="299"/>
      <c r="I297" s="299">
        <v>1</v>
      </c>
      <c r="J297" s="300">
        <v>2</v>
      </c>
      <c r="K297" s="301">
        <f>SUM(H297:J297)*100/F297</f>
        <v>21.428571428571427</v>
      </c>
      <c r="L297" s="302">
        <v>2</v>
      </c>
      <c r="M297" s="302"/>
      <c r="N297" s="303">
        <v>3</v>
      </c>
      <c r="O297" s="301">
        <f>SUM(L297:N297)*100/F297</f>
        <v>35.714285714285715</v>
      </c>
      <c r="P297" s="302">
        <v>1</v>
      </c>
      <c r="Q297" s="302">
        <v>1</v>
      </c>
      <c r="R297" s="303">
        <v>1</v>
      </c>
      <c r="S297" s="301">
        <f>SUM(P297:R297)*100/F297</f>
        <v>21.428571428571427</v>
      </c>
      <c r="T297" s="302">
        <v>3</v>
      </c>
      <c r="U297" s="302"/>
      <c r="V297" s="28"/>
      <c r="W297" s="43">
        <f>SUM(T297:V297)*100/F296</f>
        <v>21.428571428571427</v>
      </c>
      <c r="X297" s="199">
        <f t="shared" si="243"/>
        <v>6.2857142857142856</v>
      </c>
      <c r="Y297" s="200">
        <f t="shared" si="244"/>
        <v>42.857142857142854</v>
      </c>
    </row>
    <row r="298" spans="1:25" x14ac:dyDescent="0.25">
      <c r="A298" s="58"/>
      <c r="B298" s="64"/>
      <c r="C298" s="215"/>
      <c r="D298" s="61"/>
      <c r="E298" s="303"/>
      <c r="F298" s="224"/>
      <c r="G298" s="225"/>
      <c r="H298" s="308"/>
      <c r="I298" s="308"/>
      <c r="J298" s="308"/>
      <c r="K298" s="307"/>
      <c r="L298" s="308"/>
      <c r="M298" s="308"/>
      <c r="N298" s="308"/>
      <c r="O298" s="307"/>
      <c r="P298" s="308"/>
      <c r="Q298" s="308"/>
      <c r="R298" s="308"/>
      <c r="S298" s="307"/>
      <c r="T298" s="308"/>
      <c r="U298" s="308"/>
      <c r="V298" s="11"/>
      <c r="W298" s="60"/>
      <c r="X298" s="126">
        <f>X297-X296</f>
        <v>-1</v>
      </c>
      <c r="Y298" s="126">
        <f>Y297-Y296</f>
        <v>-28.571428571428577</v>
      </c>
    </row>
    <row r="299" spans="1:25" x14ac:dyDescent="0.25">
      <c r="A299" s="58"/>
      <c r="B299" s="128" t="s">
        <v>73</v>
      </c>
      <c r="C299" s="73" t="s">
        <v>91</v>
      </c>
      <c r="D299" s="75">
        <v>6</v>
      </c>
      <c r="E299" s="322">
        <v>11</v>
      </c>
      <c r="F299" s="59">
        <f t="shared" si="3"/>
        <v>11</v>
      </c>
      <c r="G299" s="78" t="s">
        <v>42</v>
      </c>
      <c r="H299" s="310"/>
      <c r="I299" s="310"/>
      <c r="J299" s="310">
        <v>2</v>
      </c>
      <c r="K299" s="311">
        <f t="shared" ref="K299" si="245">SUM(H299:J299)*100/F299</f>
        <v>18.181818181818183</v>
      </c>
      <c r="L299" s="310">
        <v>1</v>
      </c>
      <c r="M299" s="310">
        <v>1</v>
      </c>
      <c r="N299" s="310">
        <v>1</v>
      </c>
      <c r="O299" s="311">
        <f t="shared" ref="O299" si="246">SUM(L299:N299)*100/F299</f>
        <v>27.272727272727273</v>
      </c>
      <c r="P299" s="310">
        <v>2</v>
      </c>
      <c r="Q299" s="310"/>
      <c r="R299" s="310">
        <v>2</v>
      </c>
      <c r="S299" s="311">
        <f t="shared" ref="S299" si="247">SUM(P299:R299)*100/F299</f>
        <v>36.363636363636367</v>
      </c>
      <c r="T299" s="310">
        <v>2</v>
      </c>
      <c r="U299" s="310"/>
      <c r="V299" s="110"/>
      <c r="W299" s="113">
        <f t="shared" ref="W299" si="248">SUM(T299:V299)*100/F299</f>
        <v>18.181818181818183</v>
      </c>
      <c r="X299" s="122">
        <f t="shared" si="8"/>
        <v>6.6363636363636367</v>
      </c>
      <c r="Y299" s="123">
        <f t="shared" si="16"/>
        <v>54.545454545454547</v>
      </c>
    </row>
    <row r="300" spans="1:25" x14ac:dyDescent="0.25">
      <c r="A300" s="58"/>
      <c r="B300" s="64" t="s">
        <v>70</v>
      </c>
      <c r="C300" s="37" t="s">
        <v>20</v>
      </c>
      <c r="D300" s="58">
        <v>7</v>
      </c>
      <c r="E300" s="300">
        <v>11</v>
      </c>
      <c r="F300" s="59">
        <f t="shared" si="3"/>
        <v>11</v>
      </c>
      <c r="G300" s="64" t="s">
        <v>42</v>
      </c>
      <c r="H300" s="308"/>
      <c r="I300" s="308">
        <v>2</v>
      </c>
      <c r="J300" s="308">
        <v>2</v>
      </c>
      <c r="K300" s="307">
        <f t="shared" si="4"/>
        <v>36.363636363636367</v>
      </c>
      <c r="L300" s="308">
        <v>1</v>
      </c>
      <c r="M300" s="308"/>
      <c r="N300" s="308">
        <v>1</v>
      </c>
      <c r="O300" s="307">
        <f t="shared" si="5"/>
        <v>18.181818181818183</v>
      </c>
      <c r="P300" s="308"/>
      <c r="Q300" s="308">
        <v>2</v>
      </c>
      <c r="R300" s="308">
        <v>1</v>
      </c>
      <c r="S300" s="307">
        <f t="shared" si="6"/>
        <v>27.272727272727273</v>
      </c>
      <c r="T300" s="308">
        <v>2</v>
      </c>
      <c r="U300" s="308"/>
      <c r="V300" s="66"/>
      <c r="W300" s="60">
        <f t="shared" si="7"/>
        <v>18.181818181818183</v>
      </c>
      <c r="X300" s="62">
        <f t="shared" si="8"/>
        <v>5.9090909090909092</v>
      </c>
      <c r="Y300" s="63">
        <f t="shared" si="16"/>
        <v>45.454545454545453</v>
      </c>
    </row>
    <row r="301" spans="1:25" x14ac:dyDescent="0.25">
      <c r="A301" s="58"/>
      <c r="B301" s="165" t="s">
        <v>73</v>
      </c>
      <c r="C301" s="142" t="s">
        <v>102</v>
      </c>
      <c r="D301" s="160">
        <v>8</v>
      </c>
      <c r="E301" s="305">
        <v>10</v>
      </c>
      <c r="F301" s="59">
        <f t="shared" si="3"/>
        <v>10</v>
      </c>
      <c r="G301" s="154" t="s">
        <v>42</v>
      </c>
      <c r="H301" s="309"/>
      <c r="I301" s="309">
        <v>1</v>
      </c>
      <c r="J301" s="309">
        <v>1</v>
      </c>
      <c r="K301" s="306">
        <f t="shared" si="4"/>
        <v>20</v>
      </c>
      <c r="L301" s="309">
        <v>2</v>
      </c>
      <c r="M301" s="309">
        <v>1</v>
      </c>
      <c r="N301" s="309"/>
      <c r="O301" s="306">
        <f t="shared" si="5"/>
        <v>30</v>
      </c>
      <c r="P301" s="309">
        <v>1</v>
      </c>
      <c r="Q301" s="309"/>
      <c r="R301" s="309">
        <v>2</v>
      </c>
      <c r="S301" s="306">
        <f t="shared" si="6"/>
        <v>30</v>
      </c>
      <c r="T301" s="309">
        <v>2</v>
      </c>
      <c r="U301" s="309"/>
      <c r="V301" s="161"/>
      <c r="W301" s="162">
        <f t="shared" si="7"/>
        <v>20</v>
      </c>
      <c r="X301" s="157">
        <f t="shared" si="8"/>
        <v>6.3</v>
      </c>
      <c r="Y301" s="158">
        <f t="shared" si="16"/>
        <v>50</v>
      </c>
    </row>
    <row r="302" spans="1:25" x14ac:dyDescent="0.25">
      <c r="A302" s="58"/>
      <c r="B302" s="282" t="s">
        <v>111</v>
      </c>
      <c r="C302" s="198" t="s">
        <v>108</v>
      </c>
      <c r="D302" s="197">
        <v>9</v>
      </c>
      <c r="E302" s="299">
        <v>10</v>
      </c>
      <c r="F302" s="51">
        <f t="shared" si="3"/>
        <v>10</v>
      </c>
      <c r="G302" s="217" t="s">
        <v>42</v>
      </c>
      <c r="H302" s="299"/>
      <c r="I302" s="299"/>
      <c r="J302" s="300">
        <v>4</v>
      </c>
      <c r="K302" s="301">
        <f>SUM(H302:J302)*100/F302</f>
        <v>40</v>
      </c>
      <c r="L302" s="302">
        <v>1</v>
      </c>
      <c r="M302" s="302">
        <v>2</v>
      </c>
      <c r="N302" s="303"/>
      <c r="O302" s="301">
        <f>SUM(L302:N302)*100/F302</f>
        <v>30</v>
      </c>
      <c r="P302" s="302"/>
      <c r="Q302" s="302">
        <v>2</v>
      </c>
      <c r="R302" s="303">
        <v>1</v>
      </c>
      <c r="S302" s="301">
        <f>SUM(P302:R302)*100/F302</f>
        <v>30</v>
      </c>
      <c r="T302" s="302"/>
      <c r="U302" s="302"/>
      <c r="V302" s="28"/>
      <c r="W302" s="43">
        <f>SUM(T302:V302)*100/F301</f>
        <v>0</v>
      </c>
      <c r="X302" s="199">
        <f t="shared" si="8"/>
        <v>5.0999999999999996</v>
      </c>
      <c r="Y302" s="200">
        <f t="shared" si="16"/>
        <v>30</v>
      </c>
    </row>
    <row r="303" spans="1:25" x14ac:dyDescent="0.25">
      <c r="A303" s="58"/>
      <c r="B303" s="282" t="s">
        <v>111</v>
      </c>
      <c r="C303" s="198" t="s">
        <v>114</v>
      </c>
      <c r="D303" s="197">
        <v>10</v>
      </c>
      <c r="E303" s="299">
        <v>9</v>
      </c>
      <c r="F303" s="51">
        <f t="shared" si="3"/>
        <v>9</v>
      </c>
      <c r="G303" s="217" t="s">
        <v>42</v>
      </c>
      <c r="H303" s="299"/>
      <c r="I303" s="299">
        <v>2</v>
      </c>
      <c r="J303" s="300">
        <v>2</v>
      </c>
      <c r="K303" s="301">
        <f>SUM(H303:J303)*100/F303</f>
        <v>44.444444444444443</v>
      </c>
      <c r="L303" s="302">
        <v>1</v>
      </c>
      <c r="M303" s="302"/>
      <c r="N303" s="303">
        <v>1</v>
      </c>
      <c r="O303" s="301">
        <f>SUM(L303:N303)*100/F303</f>
        <v>22.222222222222221</v>
      </c>
      <c r="P303" s="302">
        <v>2</v>
      </c>
      <c r="Q303" s="302">
        <v>1</v>
      </c>
      <c r="R303" s="303"/>
      <c r="S303" s="301">
        <f>SUM(P303:R303)*100/F303</f>
        <v>33.333333333333336</v>
      </c>
      <c r="T303" s="302"/>
      <c r="U303" s="302"/>
      <c r="V303" s="28"/>
      <c r="W303" s="43">
        <f>SUM(T303:V303)*100/F302</f>
        <v>0</v>
      </c>
      <c r="X303" s="199">
        <f t="shared" si="8"/>
        <v>4.666666666666667</v>
      </c>
      <c r="Y303" s="200">
        <f t="shared" si="16"/>
        <v>33.333333333333336</v>
      </c>
    </row>
    <row r="304" spans="1:25" x14ac:dyDescent="0.25">
      <c r="A304" s="58"/>
      <c r="B304" s="64"/>
      <c r="C304" s="215"/>
      <c r="D304" s="61"/>
      <c r="E304" s="303"/>
      <c r="F304" s="224"/>
      <c r="G304" s="225"/>
      <c r="H304" s="308"/>
      <c r="I304" s="308"/>
      <c r="J304" s="308"/>
      <c r="K304" s="307"/>
      <c r="L304" s="308"/>
      <c r="M304" s="308"/>
      <c r="N304" s="308"/>
      <c r="O304" s="307"/>
      <c r="P304" s="308"/>
      <c r="Q304" s="308"/>
      <c r="R304" s="308"/>
      <c r="S304" s="307"/>
      <c r="T304" s="308"/>
      <c r="U304" s="308"/>
      <c r="V304" s="11"/>
      <c r="W304" s="60"/>
      <c r="X304" s="126">
        <f>X303-X302</f>
        <v>-0.43333333333333268</v>
      </c>
      <c r="Y304" s="126">
        <f>Y303-Y302</f>
        <v>3.3333333333333357</v>
      </c>
    </row>
    <row r="305" spans="1:25" x14ac:dyDescent="0.25">
      <c r="A305" s="58"/>
      <c r="B305" s="128" t="s">
        <v>73</v>
      </c>
      <c r="C305" s="73" t="s">
        <v>91</v>
      </c>
      <c r="D305" s="75">
        <v>7</v>
      </c>
      <c r="E305" s="322">
        <v>11</v>
      </c>
      <c r="F305" s="59">
        <f t="shared" si="3"/>
        <v>11</v>
      </c>
      <c r="G305" s="78" t="s">
        <v>42</v>
      </c>
      <c r="H305" s="310"/>
      <c r="I305" s="310"/>
      <c r="J305" s="310"/>
      <c r="K305" s="311">
        <f t="shared" ref="K305" si="249">SUM(H305:J305)*100/F305</f>
        <v>0</v>
      </c>
      <c r="L305" s="310"/>
      <c r="M305" s="310"/>
      <c r="N305" s="310">
        <v>3</v>
      </c>
      <c r="O305" s="311">
        <f t="shared" ref="O305" si="250">SUM(L305:N305)*100/F305</f>
        <v>27.272727272727273</v>
      </c>
      <c r="P305" s="310"/>
      <c r="Q305" s="310">
        <v>3</v>
      </c>
      <c r="R305" s="310">
        <v>2</v>
      </c>
      <c r="S305" s="311">
        <f t="shared" ref="S305" si="251">SUM(P305:R305)*100/F305</f>
        <v>45.454545454545453</v>
      </c>
      <c r="T305" s="310">
        <v>3</v>
      </c>
      <c r="U305" s="310"/>
      <c r="V305" s="110"/>
      <c r="W305" s="113">
        <f t="shared" ref="W305" si="252">SUM(T305:V305)*100/F305</f>
        <v>27.272727272727273</v>
      </c>
      <c r="X305" s="122">
        <f t="shared" ref="X305" si="253">((1*H305)+(2*I305)+(3*J305)+(4*L305)+(5*M305)+(6*N305)+(7*P305)+(8*Q305)+(9*R305)+(10*T305)+(11*U305)+(12*V305))/F305</f>
        <v>8.1818181818181817</v>
      </c>
      <c r="Y305" s="123">
        <f t="shared" ref="Y305" si="254">S305+W305</f>
        <v>72.72727272727272</v>
      </c>
    </row>
    <row r="306" spans="1:25" x14ac:dyDescent="0.25">
      <c r="A306" s="58"/>
      <c r="B306" s="127" t="s">
        <v>73</v>
      </c>
      <c r="C306" s="37" t="s">
        <v>20</v>
      </c>
      <c r="D306" s="58">
        <v>8</v>
      </c>
      <c r="E306" s="323">
        <v>12</v>
      </c>
      <c r="F306" s="59">
        <f t="shared" si="3"/>
        <v>12</v>
      </c>
      <c r="G306" s="64" t="s">
        <v>42</v>
      </c>
      <c r="H306" s="308"/>
      <c r="I306" s="308"/>
      <c r="J306" s="308"/>
      <c r="K306" s="307">
        <f t="shared" si="4"/>
        <v>0</v>
      </c>
      <c r="L306" s="308"/>
      <c r="M306" s="308">
        <v>1</v>
      </c>
      <c r="N306" s="308"/>
      <c r="O306" s="307">
        <f t="shared" si="5"/>
        <v>8.3333333333333339</v>
      </c>
      <c r="P306" s="308">
        <v>1</v>
      </c>
      <c r="Q306" s="308">
        <v>2</v>
      </c>
      <c r="R306" s="308">
        <v>5</v>
      </c>
      <c r="S306" s="307">
        <f t="shared" si="6"/>
        <v>66.666666666666671</v>
      </c>
      <c r="T306" s="308">
        <v>2</v>
      </c>
      <c r="U306" s="308">
        <v>1</v>
      </c>
      <c r="V306" s="66"/>
      <c r="W306" s="60">
        <f t="shared" si="7"/>
        <v>25</v>
      </c>
      <c r="X306" s="62">
        <f t="shared" si="8"/>
        <v>8.6666666666666661</v>
      </c>
      <c r="Y306" s="63">
        <f t="shared" si="16"/>
        <v>91.666666666666671</v>
      </c>
    </row>
    <row r="307" spans="1:25" x14ac:dyDescent="0.25">
      <c r="A307" s="58"/>
      <c r="B307" s="163" t="s">
        <v>73</v>
      </c>
      <c r="C307" s="142" t="s">
        <v>102</v>
      </c>
      <c r="D307" s="160">
        <v>9</v>
      </c>
      <c r="E307" s="324">
        <v>12</v>
      </c>
      <c r="F307" s="59">
        <f t="shared" si="3"/>
        <v>12</v>
      </c>
      <c r="G307" s="154" t="s">
        <v>42</v>
      </c>
      <c r="H307" s="309"/>
      <c r="I307" s="309"/>
      <c r="J307" s="309">
        <v>1</v>
      </c>
      <c r="K307" s="306">
        <f t="shared" si="4"/>
        <v>8.3333333333333339</v>
      </c>
      <c r="L307" s="309">
        <v>1</v>
      </c>
      <c r="M307" s="309">
        <v>1</v>
      </c>
      <c r="N307" s="309">
        <v>1</v>
      </c>
      <c r="O307" s="306">
        <f t="shared" si="5"/>
        <v>25</v>
      </c>
      <c r="P307" s="309">
        <v>2</v>
      </c>
      <c r="Q307" s="309">
        <v>2</v>
      </c>
      <c r="R307" s="309">
        <v>1</v>
      </c>
      <c r="S307" s="306">
        <f t="shared" si="6"/>
        <v>41.666666666666664</v>
      </c>
      <c r="T307" s="309">
        <v>2</v>
      </c>
      <c r="U307" s="309">
        <v>1</v>
      </c>
      <c r="V307" s="161"/>
      <c r="W307" s="162">
        <f t="shared" si="7"/>
        <v>25</v>
      </c>
      <c r="X307" s="157">
        <f t="shared" si="8"/>
        <v>7.333333333333333</v>
      </c>
      <c r="Y307" s="158">
        <f t="shared" si="16"/>
        <v>66.666666666666657</v>
      </c>
    </row>
    <row r="308" spans="1:25" x14ac:dyDescent="0.25">
      <c r="A308" s="58"/>
      <c r="B308" s="282" t="s">
        <v>111</v>
      </c>
      <c r="C308" s="198" t="s">
        <v>108</v>
      </c>
      <c r="D308" s="197">
        <v>10</v>
      </c>
      <c r="E308" s="299">
        <v>11</v>
      </c>
      <c r="F308" s="51">
        <f t="shared" ref="F308:F309" si="255">H308+I308+J308+L308+M308+N308+P308+Q308+R308+T308+U308+V308</f>
        <v>11</v>
      </c>
      <c r="G308" s="217" t="s">
        <v>42</v>
      </c>
      <c r="H308" s="299"/>
      <c r="I308" s="299"/>
      <c r="J308" s="300"/>
      <c r="K308" s="301">
        <f>SUM(H308:J308)*100/F308</f>
        <v>0</v>
      </c>
      <c r="L308" s="302"/>
      <c r="M308" s="302"/>
      <c r="N308" s="303">
        <v>1</v>
      </c>
      <c r="O308" s="301">
        <f>SUM(L308:N308)*100/F308</f>
        <v>9.0909090909090917</v>
      </c>
      <c r="P308" s="302">
        <v>1</v>
      </c>
      <c r="Q308" s="302">
        <v>2</v>
      </c>
      <c r="R308" s="303">
        <v>4</v>
      </c>
      <c r="S308" s="301">
        <f>SUM(P308:R308)*100/F308</f>
        <v>63.636363636363633</v>
      </c>
      <c r="T308" s="302">
        <v>2</v>
      </c>
      <c r="U308" s="302">
        <v>1</v>
      </c>
      <c r="V308" s="28"/>
      <c r="W308" s="43">
        <f>SUM(T308:V308)*100/F307</f>
        <v>25</v>
      </c>
      <c r="X308" s="199">
        <f t="shared" ref="X308:X309" si="256">((1*H308)+(2*I308)+(3*J308)+(4*L308)+(5*M308)+(6*N308)+(7*P308)+(8*Q308)+(9*R308)+(10*T308)+(11*U308)+(12*V308))/F308</f>
        <v>8.7272727272727266</v>
      </c>
      <c r="Y308" s="200">
        <f t="shared" ref="Y308:Y309" si="257">S308+W308</f>
        <v>88.636363636363626</v>
      </c>
    </row>
    <row r="309" spans="1:25" x14ac:dyDescent="0.25">
      <c r="A309" s="58"/>
      <c r="B309" s="282" t="s">
        <v>111</v>
      </c>
      <c r="C309" s="198" t="s">
        <v>114</v>
      </c>
      <c r="D309" s="197">
        <v>11</v>
      </c>
      <c r="E309" s="299">
        <v>11</v>
      </c>
      <c r="F309" s="51">
        <f t="shared" si="255"/>
        <v>11</v>
      </c>
      <c r="G309" s="217" t="s">
        <v>42</v>
      </c>
      <c r="H309" s="299"/>
      <c r="I309" s="299"/>
      <c r="J309" s="300"/>
      <c r="K309" s="301">
        <f>SUM(H309:J309)*100/F309</f>
        <v>0</v>
      </c>
      <c r="L309" s="302"/>
      <c r="M309" s="302"/>
      <c r="N309" s="303"/>
      <c r="O309" s="301">
        <f>SUM(L309:N309)*100/F309</f>
        <v>0</v>
      </c>
      <c r="P309" s="302">
        <v>2</v>
      </c>
      <c r="Q309" s="302"/>
      <c r="R309" s="303">
        <v>6</v>
      </c>
      <c r="S309" s="301">
        <f>SUM(P309:R309)*100/F309</f>
        <v>72.727272727272734</v>
      </c>
      <c r="T309" s="302">
        <v>2</v>
      </c>
      <c r="U309" s="302">
        <v>1</v>
      </c>
      <c r="V309" s="28"/>
      <c r="W309" s="43">
        <f>SUM(T309:V309)*100/F308</f>
        <v>27.272727272727273</v>
      </c>
      <c r="X309" s="199">
        <f t="shared" si="256"/>
        <v>9</v>
      </c>
      <c r="Y309" s="200">
        <f t="shared" si="257"/>
        <v>100</v>
      </c>
    </row>
    <row r="310" spans="1:25" x14ac:dyDescent="0.25">
      <c r="A310" s="58"/>
      <c r="B310" s="127"/>
      <c r="C310" s="215"/>
      <c r="D310" s="61"/>
      <c r="E310" s="303"/>
      <c r="F310" s="224"/>
      <c r="G310" s="225"/>
      <c r="H310" s="308"/>
      <c r="I310" s="308"/>
      <c r="J310" s="308"/>
      <c r="K310" s="307"/>
      <c r="L310" s="308"/>
      <c r="M310" s="308"/>
      <c r="N310" s="308"/>
      <c r="O310" s="307"/>
      <c r="P310" s="308"/>
      <c r="Q310" s="308"/>
      <c r="R310" s="308"/>
      <c r="S310" s="307"/>
      <c r="T310" s="308"/>
      <c r="U310" s="308"/>
      <c r="V310" s="11"/>
      <c r="W310" s="60"/>
      <c r="X310" s="126">
        <f>X309-X308</f>
        <v>0.27272727272727337</v>
      </c>
      <c r="Y310" s="126">
        <f>Y309-Y308</f>
        <v>11.363636363636374</v>
      </c>
    </row>
    <row r="311" spans="1:25" x14ac:dyDescent="0.25">
      <c r="A311" s="58"/>
      <c r="B311" s="128" t="s">
        <v>73</v>
      </c>
      <c r="C311" s="73" t="s">
        <v>91</v>
      </c>
      <c r="D311" s="75">
        <v>8</v>
      </c>
      <c r="E311" s="326">
        <v>11</v>
      </c>
      <c r="F311" s="59">
        <f t="shared" si="3"/>
        <v>11</v>
      </c>
      <c r="G311" s="78" t="s">
        <v>42</v>
      </c>
      <c r="H311" s="310"/>
      <c r="I311" s="310"/>
      <c r="J311" s="310">
        <v>1</v>
      </c>
      <c r="K311" s="311">
        <f t="shared" ref="K311" si="258">SUM(H311:J311)*100/F311</f>
        <v>9.0909090909090917</v>
      </c>
      <c r="L311" s="310">
        <v>1</v>
      </c>
      <c r="M311" s="310"/>
      <c r="N311" s="310">
        <v>3</v>
      </c>
      <c r="O311" s="311">
        <f t="shared" ref="O311" si="259">SUM(L311:N311)*100/F311</f>
        <v>36.363636363636367</v>
      </c>
      <c r="P311" s="310"/>
      <c r="Q311" s="310"/>
      <c r="R311" s="310">
        <v>4</v>
      </c>
      <c r="S311" s="311">
        <f t="shared" ref="S311" si="260">SUM(P311:R311)*100/F311</f>
        <v>36.363636363636367</v>
      </c>
      <c r="T311" s="310">
        <v>1</v>
      </c>
      <c r="U311" s="310">
        <v>1</v>
      </c>
      <c r="V311" s="110"/>
      <c r="W311" s="113">
        <f t="shared" ref="W311" si="261">SUM(T311:V311)*100/F311</f>
        <v>18.181818181818183</v>
      </c>
      <c r="X311" s="122">
        <f t="shared" ref="X311" si="262">((1*H311)+(2*I311)+(3*J311)+(4*L311)+(5*M311)+(6*N311)+(7*P311)+(8*Q311)+(9*R311)+(10*T311)+(11*U311)+(12*V311))/F311</f>
        <v>7.4545454545454541</v>
      </c>
      <c r="Y311" s="123">
        <f t="shared" ref="Y311" si="263">S311+W311</f>
        <v>54.545454545454547</v>
      </c>
    </row>
    <row r="312" spans="1:25" x14ac:dyDescent="0.25">
      <c r="A312" s="58"/>
      <c r="B312" s="64" t="s">
        <v>73</v>
      </c>
      <c r="C312" s="37" t="s">
        <v>20</v>
      </c>
      <c r="D312" s="58">
        <v>9</v>
      </c>
      <c r="E312" s="300">
        <v>11</v>
      </c>
      <c r="F312" s="59">
        <f t="shared" si="3"/>
        <v>11</v>
      </c>
      <c r="G312" s="64" t="s">
        <v>42</v>
      </c>
      <c r="H312" s="308"/>
      <c r="I312" s="308"/>
      <c r="J312" s="308">
        <v>2</v>
      </c>
      <c r="K312" s="307">
        <f t="shared" si="4"/>
        <v>18.181818181818183</v>
      </c>
      <c r="L312" s="308"/>
      <c r="M312" s="308"/>
      <c r="N312" s="308">
        <v>4</v>
      </c>
      <c r="O312" s="307">
        <f t="shared" si="5"/>
        <v>36.363636363636367</v>
      </c>
      <c r="P312" s="308">
        <v>2</v>
      </c>
      <c r="Q312" s="308"/>
      <c r="R312" s="308">
        <v>1</v>
      </c>
      <c r="S312" s="307">
        <f t="shared" si="6"/>
        <v>27.272727272727273</v>
      </c>
      <c r="T312" s="308">
        <v>1</v>
      </c>
      <c r="U312" s="308">
        <v>1</v>
      </c>
      <c r="V312" s="66"/>
      <c r="W312" s="60">
        <f t="shared" si="7"/>
        <v>18.181818181818183</v>
      </c>
      <c r="X312" s="62">
        <f t="shared" si="8"/>
        <v>6.7272727272727275</v>
      </c>
      <c r="Y312" s="63">
        <f t="shared" si="16"/>
        <v>45.454545454545453</v>
      </c>
    </row>
    <row r="313" spans="1:25" x14ac:dyDescent="0.25">
      <c r="A313" s="58"/>
      <c r="B313" s="154" t="s">
        <v>73</v>
      </c>
      <c r="C313" s="142" t="s">
        <v>102</v>
      </c>
      <c r="D313" s="160">
        <v>10</v>
      </c>
      <c r="E313" s="305">
        <v>10</v>
      </c>
      <c r="F313" s="59">
        <f t="shared" si="3"/>
        <v>10</v>
      </c>
      <c r="G313" s="154" t="s">
        <v>42</v>
      </c>
      <c r="H313" s="309"/>
      <c r="I313" s="309"/>
      <c r="J313" s="309"/>
      <c r="K313" s="306">
        <f t="shared" si="4"/>
        <v>0</v>
      </c>
      <c r="L313" s="309">
        <v>1</v>
      </c>
      <c r="M313" s="309">
        <v>1</v>
      </c>
      <c r="N313" s="309"/>
      <c r="O313" s="306">
        <f t="shared" si="5"/>
        <v>20</v>
      </c>
      <c r="P313" s="309">
        <v>1</v>
      </c>
      <c r="Q313" s="309">
        <v>2</v>
      </c>
      <c r="R313" s="309">
        <v>2</v>
      </c>
      <c r="S313" s="306">
        <f t="shared" si="6"/>
        <v>50</v>
      </c>
      <c r="T313" s="309">
        <v>2</v>
      </c>
      <c r="U313" s="309">
        <v>1</v>
      </c>
      <c r="V313" s="161"/>
      <c r="W313" s="162">
        <f t="shared" si="7"/>
        <v>30</v>
      </c>
      <c r="X313" s="157">
        <f t="shared" si="8"/>
        <v>8.1</v>
      </c>
      <c r="Y313" s="158">
        <f t="shared" si="16"/>
        <v>80</v>
      </c>
    </row>
    <row r="314" spans="1:25" x14ac:dyDescent="0.25">
      <c r="A314" s="58"/>
      <c r="B314" s="282" t="s">
        <v>111</v>
      </c>
      <c r="C314" s="198" t="s">
        <v>108</v>
      </c>
      <c r="D314" s="197">
        <v>11</v>
      </c>
      <c r="E314" s="299">
        <v>10</v>
      </c>
      <c r="F314" s="51">
        <f t="shared" si="3"/>
        <v>10</v>
      </c>
      <c r="G314" s="217" t="s">
        <v>42</v>
      </c>
      <c r="H314" s="299"/>
      <c r="I314" s="299">
        <v>1</v>
      </c>
      <c r="J314" s="300"/>
      <c r="K314" s="301">
        <f>SUM(H314:J314)*100/F314</f>
        <v>10</v>
      </c>
      <c r="L314" s="302"/>
      <c r="M314" s="302"/>
      <c r="N314" s="303">
        <v>2</v>
      </c>
      <c r="O314" s="301">
        <f>SUM(L314:N314)*100/F314</f>
        <v>20</v>
      </c>
      <c r="P314" s="302"/>
      <c r="Q314" s="302">
        <v>1</v>
      </c>
      <c r="R314" s="303">
        <v>3</v>
      </c>
      <c r="S314" s="301">
        <f>SUM(P314:R314)*100/F314</f>
        <v>40</v>
      </c>
      <c r="T314" s="302">
        <v>1</v>
      </c>
      <c r="U314" s="302">
        <v>2</v>
      </c>
      <c r="V314" s="28"/>
      <c r="W314" s="43">
        <f>SUM(T314:V314)*100/F313</f>
        <v>30</v>
      </c>
      <c r="X314" s="199">
        <f t="shared" si="8"/>
        <v>8.1</v>
      </c>
      <c r="Y314" s="200">
        <f t="shared" si="16"/>
        <v>70</v>
      </c>
    </row>
    <row r="315" spans="1:25" x14ac:dyDescent="0.25">
      <c r="A315" s="58"/>
      <c r="B315" s="64"/>
      <c r="C315" s="215"/>
      <c r="D315" s="61"/>
      <c r="E315" s="303"/>
      <c r="F315" s="224"/>
      <c r="G315" s="225"/>
      <c r="H315" s="308"/>
      <c r="I315" s="308"/>
      <c r="J315" s="308"/>
      <c r="K315" s="307"/>
      <c r="L315" s="308"/>
      <c r="M315" s="308"/>
      <c r="N315" s="308"/>
      <c r="O315" s="307"/>
      <c r="P315" s="308"/>
      <c r="Q315" s="308"/>
      <c r="R315" s="308"/>
      <c r="S315" s="307"/>
      <c r="T315" s="308"/>
      <c r="U315" s="308"/>
      <c r="V315" s="11"/>
      <c r="W315" s="60"/>
      <c r="X315" s="126">
        <f>X314-X313</f>
        <v>0</v>
      </c>
      <c r="Y315" s="126">
        <f>Y314-Y313</f>
        <v>-10</v>
      </c>
    </row>
    <row r="316" spans="1:25" x14ac:dyDescent="0.25">
      <c r="A316" s="58"/>
      <c r="B316" s="154" t="s">
        <v>73</v>
      </c>
      <c r="C316" s="142" t="s">
        <v>102</v>
      </c>
      <c r="D316" s="160">
        <v>11</v>
      </c>
      <c r="E316" s="305">
        <v>7</v>
      </c>
      <c r="F316" s="59">
        <f t="shared" si="3"/>
        <v>7</v>
      </c>
      <c r="G316" s="154" t="s">
        <v>42</v>
      </c>
      <c r="H316" s="309"/>
      <c r="I316" s="309">
        <v>4</v>
      </c>
      <c r="J316" s="309"/>
      <c r="K316" s="306">
        <f t="shared" si="4"/>
        <v>57.142857142857146</v>
      </c>
      <c r="L316" s="309"/>
      <c r="M316" s="309">
        <v>1</v>
      </c>
      <c r="N316" s="309"/>
      <c r="O316" s="306">
        <f t="shared" si="5"/>
        <v>14.285714285714286</v>
      </c>
      <c r="P316" s="309">
        <v>2</v>
      </c>
      <c r="Q316" s="309"/>
      <c r="R316" s="309"/>
      <c r="S316" s="306">
        <f t="shared" si="6"/>
        <v>28.571428571428573</v>
      </c>
      <c r="T316" s="309"/>
      <c r="U316" s="309"/>
      <c r="V316" s="161"/>
      <c r="W316" s="162">
        <f t="shared" si="7"/>
        <v>0</v>
      </c>
      <c r="X316" s="157">
        <f t="shared" si="8"/>
        <v>3.8571428571428572</v>
      </c>
      <c r="Y316" s="158">
        <f t="shared" si="16"/>
        <v>28.571428571428573</v>
      </c>
    </row>
    <row r="317" spans="1:25" x14ac:dyDescent="0.25">
      <c r="A317" s="58"/>
      <c r="B317" s="64"/>
      <c r="C317" s="37"/>
      <c r="D317" s="58"/>
      <c r="E317" s="300"/>
      <c r="F317" s="120"/>
      <c r="G317" s="64"/>
      <c r="H317" s="308"/>
      <c r="I317" s="308"/>
      <c r="J317" s="308"/>
      <c r="K317" s="307"/>
      <c r="L317" s="308"/>
      <c r="M317" s="308"/>
      <c r="N317" s="308"/>
      <c r="O317" s="307"/>
      <c r="P317" s="308"/>
      <c r="Q317" s="308"/>
      <c r="R317" s="308"/>
      <c r="S317" s="307"/>
      <c r="T317" s="308"/>
      <c r="U317" s="308"/>
      <c r="V317" s="66"/>
      <c r="W317" s="60"/>
      <c r="X317" s="62"/>
      <c r="Y317" s="62"/>
    </row>
    <row r="318" spans="1:25" x14ac:dyDescent="0.25">
      <c r="A318" s="58"/>
      <c r="B318" s="64"/>
      <c r="C318" s="142" t="s">
        <v>102</v>
      </c>
      <c r="D318" s="58"/>
      <c r="E318" s="300"/>
      <c r="F318" s="120"/>
      <c r="G318" s="154" t="s">
        <v>42</v>
      </c>
      <c r="H318" s="308"/>
      <c r="I318" s="308"/>
      <c r="J318" s="308"/>
      <c r="K318" s="307"/>
      <c r="L318" s="308"/>
      <c r="M318" s="308"/>
      <c r="N318" s="308"/>
      <c r="O318" s="307"/>
      <c r="P318" s="308"/>
      <c r="Q318" s="308"/>
      <c r="R318" s="308"/>
      <c r="S318" s="307"/>
      <c r="T318" s="308"/>
      <c r="U318" s="308"/>
      <c r="V318" s="66"/>
      <c r="W318" s="60"/>
      <c r="X318" s="157">
        <f>AVERAGE(X316,X313,X307,X301,X295,X290)</f>
        <v>6.2174603174603176</v>
      </c>
      <c r="Y318" s="157">
        <f>AVERAGE(Y316,Y313,Y307,Y301,Y295,Y290)</f>
        <v>51.82539682539683</v>
      </c>
    </row>
    <row r="319" spans="1:25" x14ac:dyDescent="0.25">
      <c r="A319" s="58"/>
      <c r="B319" s="64"/>
      <c r="C319" s="198" t="s">
        <v>108</v>
      </c>
      <c r="D319" s="61"/>
      <c r="E319" s="303"/>
      <c r="F319" s="120"/>
      <c r="G319" s="217" t="s">
        <v>42</v>
      </c>
      <c r="H319" s="308"/>
      <c r="I319" s="308"/>
      <c r="J319" s="308"/>
      <c r="K319" s="307"/>
      <c r="L319" s="308"/>
      <c r="M319" s="308"/>
      <c r="N319" s="308"/>
      <c r="O319" s="307"/>
      <c r="P319" s="308"/>
      <c r="Q319" s="308"/>
      <c r="R319" s="308"/>
      <c r="S319" s="307"/>
      <c r="T319" s="308"/>
      <c r="U319" s="308"/>
      <c r="V319" s="11"/>
      <c r="W319" s="60"/>
      <c r="X319" s="216">
        <f>AVERAGE(X314,X308,X302,X296,X291,X287)</f>
        <v>7.0221925133689842</v>
      </c>
      <c r="Y319" s="216">
        <f>AVERAGE(Y314,Y308,Y302,Y296,Y291,Y287)</f>
        <v>60.501018589253881</v>
      </c>
    </row>
    <row r="320" spans="1:25" x14ac:dyDescent="0.25">
      <c r="A320" s="58"/>
      <c r="B320" s="64"/>
      <c r="C320" s="198" t="s">
        <v>114</v>
      </c>
      <c r="D320" s="61"/>
      <c r="E320" s="303"/>
      <c r="F320" s="120"/>
      <c r="G320" s="217" t="s">
        <v>42</v>
      </c>
      <c r="H320" s="308"/>
      <c r="I320" s="308"/>
      <c r="J320" s="308"/>
      <c r="K320" s="307"/>
      <c r="L320" s="308"/>
      <c r="M320" s="308"/>
      <c r="N320" s="308"/>
      <c r="O320" s="307"/>
      <c r="P320" s="308"/>
      <c r="Q320" s="308"/>
      <c r="R320" s="308"/>
      <c r="S320" s="307"/>
      <c r="T320" s="308"/>
      <c r="U320" s="308"/>
      <c r="V320" s="11"/>
      <c r="W320" s="60"/>
      <c r="X320" s="216">
        <f>AVERAGE(X309,X303,X297,X292,X288,X286)</f>
        <v>6.5551353874883285</v>
      </c>
      <c r="Y320" s="216">
        <f>AVERAGE(Y309,Y303,Y297,Y292,Y288,Y286)</f>
        <v>49.981325863678798</v>
      </c>
    </row>
    <row r="321" spans="1:25" x14ac:dyDescent="0.25">
      <c r="A321" s="58"/>
      <c r="B321" s="64"/>
      <c r="C321" s="37"/>
      <c r="D321" s="61"/>
      <c r="E321" s="303"/>
      <c r="F321" s="120"/>
      <c r="G321" s="40"/>
      <c r="H321" s="308"/>
      <c r="I321" s="308"/>
      <c r="J321" s="308"/>
      <c r="K321" s="307"/>
      <c r="L321" s="308"/>
      <c r="M321" s="308"/>
      <c r="N321" s="308"/>
      <c r="O321" s="307"/>
      <c r="P321" s="308"/>
      <c r="Q321" s="308"/>
      <c r="R321" s="308"/>
      <c r="S321" s="307"/>
      <c r="T321" s="308"/>
      <c r="U321" s="308"/>
      <c r="V321" s="11"/>
      <c r="W321" s="60"/>
      <c r="X321" s="126">
        <f>X320-X319</f>
        <v>-0.46705712588065573</v>
      </c>
      <c r="Y321" s="126">
        <f>Y320-Y319</f>
        <v>-10.519692725575084</v>
      </c>
    </row>
    <row r="322" spans="1:25" x14ac:dyDescent="0.25">
      <c r="A322" s="58"/>
      <c r="B322" s="282" t="s">
        <v>111</v>
      </c>
      <c r="C322" s="198" t="s">
        <v>108</v>
      </c>
      <c r="D322" s="197">
        <v>9</v>
      </c>
      <c r="E322" s="299">
        <v>10</v>
      </c>
      <c r="F322" s="51">
        <f t="shared" ref="F322" si="264">H322+I322+J322+L322+M322+N322+P322+Q322+R322+T322+U322+V322</f>
        <v>10</v>
      </c>
      <c r="G322" s="217" t="s">
        <v>43</v>
      </c>
      <c r="H322" s="299"/>
      <c r="I322" s="299"/>
      <c r="J322" s="300">
        <v>5</v>
      </c>
      <c r="K322" s="301">
        <f>SUM(H322:J322)*100/F322</f>
        <v>50</v>
      </c>
      <c r="L322" s="302"/>
      <c r="M322" s="302">
        <v>1</v>
      </c>
      <c r="N322" s="303"/>
      <c r="O322" s="301">
        <f>SUM(L322:N322)*100/F322</f>
        <v>10</v>
      </c>
      <c r="P322" s="302">
        <v>1</v>
      </c>
      <c r="Q322" s="302">
        <v>2</v>
      </c>
      <c r="R322" s="303">
        <v>1</v>
      </c>
      <c r="S322" s="301">
        <f>SUM(P322:R322)*100/F322</f>
        <v>40</v>
      </c>
      <c r="T322" s="302"/>
      <c r="U322" s="302"/>
      <c r="V322" s="28"/>
      <c r="W322" s="43">
        <f>SUM(T322:V322)*100/F322</f>
        <v>0</v>
      </c>
      <c r="X322" s="199">
        <f t="shared" ref="X322:X323" si="265">((1*H322)+(2*I322)+(3*J322)+(4*L322)+(5*M322)+(6*N322)+(7*P322)+(8*Q322)+(9*R322)+(10*T322)+(11*U322)+(12*V322))/F322</f>
        <v>5.2</v>
      </c>
      <c r="Y322" s="200">
        <f t="shared" ref="Y322:Y323" si="266">S322+W322</f>
        <v>40</v>
      </c>
    </row>
    <row r="323" spans="1:25" x14ac:dyDescent="0.25">
      <c r="A323" s="58"/>
      <c r="B323" s="118" t="s">
        <v>111</v>
      </c>
      <c r="C323" s="198" t="s">
        <v>114</v>
      </c>
      <c r="D323" s="292">
        <v>9</v>
      </c>
      <c r="E323" s="328">
        <v>14</v>
      </c>
      <c r="F323" s="51">
        <f>H323+I323+J323+L323+M323+N323+P323+Q323+R323+T323+U323+V323</f>
        <v>14</v>
      </c>
      <c r="G323" s="217" t="s">
        <v>43</v>
      </c>
      <c r="H323" s="318"/>
      <c r="I323" s="318">
        <v>2</v>
      </c>
      <c r="J323" s="318">
        <v>4</v>
      </c>
      <c r="K323" s="301">
        <f>SUM(H323:J323)*100/F323</f>
        <v>42.857142857142854</v>
      </c>
      <c r="L323" s="318"/>
      <c r="M323" s="318">
        <v>2</v>
      </c>
      <c r="N323" s="318">
        <v>1</v>
      </c>
      <c r="O323" s="301">
        <f>SUM(L323:N323)*100/F323</f>
        <v>21.428571428571427</v>
      </c>
      <c r="P323" s="318"/>
      <c r="Q323" s="318">
        <v>2</v>
      </c>
      <c r="R323" s="318">
        <v>1</v>
      </c>
      <c r="S323" s="301">
        <f>SUM(P323:R323)*100/F323</f>
        <v>21.428571428571427</v>
      </c>
      <c r="T323" s="318">
        <v>1</v>
      </c>
      <c r="U323" s="318">
        <v>1</v>
      </c>
      <c r="V323" s="118"/>
      <c r="W323" s="43">
        <f>SUM(T323:V323)*100/F323</f>
        <v>14.285714285714286</v>
      </c>
      <c r="X323" s="199">
        <f t="shared" si="265"/>
        <v>5.5714285714285712</v>
      </c>
      <c r="Y323" s="200">
        <f t="shared" si="266"/>
        <v>35.714285714285715</v>
      </c>
    </row>
    <row r="324" spans="1:25" x14ac:dyDescent="0.25">
      <c r="A324" s="58"/>
      <c r="B324" s="64"/>
      <c r="C324" s="37"/>
      <c r="D324" s="58"/>
      <c r="E324" s="300"/>
      <c r="F324" s="114"/>
      <c r="G324" s="115"/>
      <c r="H324" s="315"/>
      <c r="I324" s="315"/>
      <c r="J324" s="315"/>
      <c r="K324" s="317"/>
      <c r="L324" s="315"/>
      <c r="M324" s="315"/>
      <c r="N324" s="315"/>
      <c r="O324" s="317"/>
      <c r="P324" s="315"/>
      <c r="Q324" s="315"/>
      <c r="R324" s="315"/>
      <c r="S324" s="317"/>
      <c r="T324" s="315"/>
      <c r="U324" s="315"/>
      <c r="V324" s="116"/>
      <c r="W324" s="117"/>
      <c r="X324" s="62"/>
      <c r="Y324" s="62"/>
    </row>
    <row r="325" spans="1:25" x14ac:dyDescent="0.25">
      <c r="A325" s="15"/>
      <c r="B325" s="118" t="s">
        <v>111</v>
      </c>
      <c r="C325" s="198" t="s">
        <v>108</v>
      </c>
      <c r="D325" s="61">
        <v>10</v>
      </c>
      <c r="E325" s="299">
        <v>11</v>
      </c>
      <c r="F325" s="51">
        <f t="shared" ref="F325:F326" si="267">H325+I325+J325+L325+M325+N325+P325+Q325+R325+T325+U325+V325</f>
        <v>11</v>
      </c>
      <c r="G325" s="281" t="s">
        <v>110</v>
      </c>
      <c r="H325" s="299"/>
      <c r="I325" s="299"/>
      <c r="J325" s="300"/>
      <c r="K325" s="301">
        <f>SUM(H325:J325)*100/F325</f>
        <v>0</v>
      </c>
      <c r="L325" s="302"/>
      <c r="M325" s="302"/>
      <c r="N325" s="303"/>
      <c r="O325" s="301">
        <f>SUM(L325:N325)*100/F325</f>
        <v>0</v>
      </c>
      <c r="P325" s="302"/>
      <c r="Q325" s="302">
        <v>1</v>
      </c>
      <c r="R325" s="303">
        <v>4</v>
      </c>
      <c r="S325" s="301">
        <f>SUM(P325:R325)*100/F325</f>
        <v>45.454545454545453</v>
      </c>
      <c r="T325" s="302">
        <v>3</v>
      </c>
      <c r="U325" s="302">
        <v>3</v>
      </c>
      <c r="V325" s="28"/>
      <c r="W325" s="43">
        <f>SUM(T325:V325)*100/F325</f>
        <v>54.545454545454547</v>
      </c>
      <c r="X325" s="199">
        <f t="shared" ref="X325:X326" si="268">((1*H325)+(2*I325)+(3*J325)+(4*L325)+(5*M325)+(6*N325)+(7*P325)+(8*Q325)+(9*R325)+(10*T325)+(11*U325)+(12*V325))/F325</f>
        <v>9.7272727272727266</v>
      </c>
      <c r="Y325" s="200">
        <f t="shared" ref="Y325:Y326" si="269">S325+W325</f>
        <v>100</v>
      </c>
    </row>
    <row r="326" spans="1:25" x14ac:dyDescent="0.25">
      <c r="A326" s="15"/>
      <c r="B326" s="118" t="s">
        <v>111</v>
      </c>
      <c r="C326" s="198" t="s">
        <v>114</v>
      </c>
      <c r="D326" s="61">
        <v>10</v>
      </c>
      <c r="E326" s="299">
        <v>10</v>
      </c>
      <c r="F326" s="51">
        <f t="shared" si="267"/>
        <v>9</v>
      </c>
      <c r="G326" s="281" t="s">
        <v>110</v>
      </c>
      <c r="H326" s="299">
        <v>1</v>
      </c>
      <c r="I326" s="299">
        <v>2</v>
      </c>
      <c r="J326" s="300">
        <v>1</v>
      </c>
      <c r="K326" s="301">
        <f>SUM(H326:J326)*100/F326</f>
        <v>44.444444444444443</v>
      </c>
      <c r="L326" s="302"/>
      <c r="M326" s="302">
        <v>1</v>
      </c>
      <c r="N326" s="303">
        <v>1</v>
      </c>
      <c r="O326" s="301">
        <f>SUM(L326:N326)*100/F326</f>
        <v>22.222222222222221</v>
      </c>
      <c r="P326" s="302"/>
      <c r="Q326" s="302">
        <v>3</v>
      </c>
      <c r="R326" s="303"/>
      <c r="S326" s="301">
        <f>SUM(P326:R326)*100/F326</f>
        <v>33.333333333333336</v>
      </c>
      <c r="T326" s="302"/>
      <c r="U326" s="302"/>
      <c r="V326" s="28"/>
      <c r="W326" s="43">
        <f>SUM(T326:V326)*100/F326</f>
        <v>0</v>
      </c>
      <c r="X326" s="199">
        <f t="shared" si="268"/>
        <v>4.7777777777777777</v>
      </c>
      <c r="Y326" s="200">
        <f t="shared" si="269"/>
        <v>33.333333333333336</v>
      </c>
    </row>
    <row r="327" spans="1:25" x14ac:dyDescent="0.25">
      <c r="A327" s="15"/>
      <c r="B327" s="55"/>
      <c r="C327" s="37"/>
      <c r="D327" s="61"/>
      <c r="E327" s="302"/>
      <c r="F327" s="37"/>
      <c r="G327" s="283"/>
      <c r="H327" s="302"/>
      <c r="I327" s="302"/>
      <c r="J327" s="303"/>
      <c r="K327" s="301"/>
      <c r="L327" s="302"/>
      <c r="M327" s="302"/>
      <c r="N327" s="303"/>
      <c r="O327" s="301"/>
      <c r="P327" s="302"/>
      <c r="Q327" s="302"/>
      <c r="R327" s="303"/>
      <c r="S327" s="301"/>
      <c r="T327" s="302"/>
      <c r="U327" s="302"/>
      <c r="V327" s="28"/>
      <c r="W327" s="43"/>
      <c r="X327" s="43"/>
      <c r="Y327" s="44"/>
    </row>
    <row r="328" spans="1:25" x14ac:dyDescent="0.25">
      <c r="A328" s="15"/>
      <c r="B328" s="154" t="s">
        <v>73</v>
      </c>
      <c r="C328" s="229" t="s">
        <v>102</v>
      </c>
      <c r="D328" s="143">
        <v>11</v>
      </c>
      <c r="E328" s="305">
        <v>7</v>
      </c>
      <c r="F328" s="59">
        <f t="shared" ref="F328:F329" si="270">H328+I328+J328+L328+M328+N328+P328+Q328+R328+T328+U328+V328</f>
        <v>7</v>
      </c>
      <c r="G328" s="155" t="s">
        <v>93</v>
      </c>
      <c r="H328" s="319"/>
      <c r="I328" s="319">
        <v>2</v>
      </c>
      <c r="J328" s="319">
        <v>2</v>
      </c>
      <c r="K328" s="320">
        <f t="shared" ref="K328" si="271">SUM(H328:J328)*100/F328</f>
        <v>57.142857142857146</v>
      </c>
      <c r="L328" s="319"/>
      <c r="M328" s="319"/>
      <c r="N328" s="319">
        <v>1</v>
      </c>
      <c r="O328" s="321">
        <f t="shared" ref="O328" si="272">SUM(L328:N328)*100/F328</f>
        <v>14.285714285714286</v>
      </c>
      <c r="P328" s="319"/>
      <c r="Q328" s="319">
        <v>2</v>
      </c>
      <c r="R328" s="319"/>
      <c r="S328" s="320">
        <f t="shared" ref="S328" si="273">SUM(P328:R328)*100/F328</f>
        <v>28.571428571428573</v>
      </c>
      <c r="T328" s="319"/>
      <c r="U328" s="319"/>
      <c r="V328" s="155"/>
      <c r="W328" s="156">
        <f t="shared" ref="W328" si="274">SUM(T328:V328)*100/F328</f>
        <v>0</v>
      </c>
      <c r="X328" s="157">
        <f t="shared" ref="X328:X329" si="275">((1*H328)+(2*I328)+(3*J328)+(4*L328)+(5*M328)+(6*N328)+(7*P328)+(8*Q328)+(9*R328)+(10*T328)+(11*U328)+(12*V328))/F328</f>
        <v>4.5714285714285712</v>
      </c>
      <c r="Y328" s="158">
        <f t="shared" ref="Y328:Y329" si="276">S328+W328</f>
        <v>28.571428571428573</v>
      </c>
    </row>
    <row r="329" spans="1:25" x14ac:dyDescent="0.25">
      <c r="A329" s="15"/>
      <c r="B329" s="118" t="s">
        <v>111</v>
      </c>
      <c r="C329" s="198" t="s">
        <v>108</v>
      </c>
      <c r="D329" s="197">
        <v>11</v>
      </c>
      <c r="E329" s="299">
        <v>10</v>
      </c>
      <c r="F329" s="51">
        <f t="shared" si="270"/>
        <v>10</v>
      </c>
      <c r="G329" s="230" t="s">
        <v>93</v>
      </c>
      <c r="H329" s="299"/>
      <c r="I329" s="299"/>
      <c r="J329" s="300">
        <v>1</v>
      </c>
      <c r="K329" s="301">
        <f>SUM(H329:J329)*100/F329</f>
        <v>10</v>
      </c>
      <c r="L329" s="302"/>
      <c r="M329" s="302"/>
      <c r="N329" s="303">
        <v>1</v>
      </c>
      <c r="O329" s="301">
        <f>SUM(L329:N329)*100/F329</f>
        <v>10</v>
      </c>
      <c r="P329" s="302">
        <v>1</v>
      </c>
      <c r="Q329" s="302"/>
      <c r="R329" s="303"/>
      <c r="S329" s="301">
        <f>SUM(P329:R329)*100/F329</f>
        <v>10</v>
      </c>
      <c r="T329" s="302">
        <v>1</v>
      </c>
      <c r="U329" s="302">
        <v>6</v>
      </c>
      <c r="V329" s="28"/>
      <c r="W329" s="43">
        <f>SUM(T329:V329)*100/F329</f>
        <v>70</v>
      </c>
      <c r="X329" s="199">
        <f t="shared" si="275"/>
        <v>9.1999999999999993</v>
      </c>
      <c r="Y329" s="200">
        <f t="shared" si="276"/>
        <v>80</v>
      </c>
    </row>
    <row r="330" spans="1:25" x14ac:dyDescent="0.25">
      <c r="A330" s="15"/>
      <c r="B330" s="118"/>
      <c r="C330" s="228"/>
      <c r="D330" s="118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62"/>
      <c r="Y330" s="62"/>
    </row>
    <row r="331" spans="1:25" ht="45" x14ac:dyDescent="0.25">
      <c r="A331" s="55"/>
      <c r="B331" s="202" t="s">
        <v>94</v>
      </c>
      <c r="C331" s="198" t="s">
        <v>108</v>
      </c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199">
        <f>AVERAGE(X329,X325,X322,X319,X283,X248,X190,X149,X125,X67)</f>
        <v>7.298081496571692</v>
      </c>
      <c r="Y331" s="199">
        <f>AVERAGE(Y329,Y325,Y322,Y319,Y283,Y248,Y190,Y149,Y125,Y67)</f>
        <v>65.774588589644623</v>
      </c>
    </row>
    <row r="332" spans="1:25" ht="45" x14ac:dyDescent="0.25">
      <c r="A332" s="55"/>
      <c r="B332" s="202" t="s">
        <v>94</v>
      </c>
      <c r="C332" s="198" t="s">
        <v>114</v>
      </c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199">
        <f>AVERAGE(X326,X323,X320,X284,X249,X191,X126,X68)</f>
        <v>6.215320518487002</v>
      </c>
      <c r="Y332" s="199">
        <f>AVERAGE(Y326,Y323,Y320,Y284,Y249,Y191,Y126,Y68)</f>
        <v>51.01282289376006</v>
      </c>
    </row>
    <row r="333" spans="1:25" x14ac:dyDescent="0.25">
      <c r="A333" s="77"/>
      <c r="B333" s="201" t="s">
        <v>92</v>
      </c>
      <c r="C333" s="55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82">
        <f>X332-X331</f>
        <v>-1.0827609780846901</v>
      </c>
      <c r="Y333" s="82">
        <f>Y332-Y331</f>
        <v>-14.761765695884563</v>
      </c>
    </row>
  </sheetData>
  <mergeCells count="27">
    <mergeCell ref="H10:J10"/>
    <mergeCell ref="L10:N10"/>
    <mergeCell ref="P10:R10"/>
    <mergeCell ref="T10:V10"/>
    <mergeCell ref="X10:X11"/>
    <mergeCell ref="A7:Y7"/>
    <mergeCell ref="A8:A11"/>
    <mergeCell ref="B8:B11"/>
    <mergeCell ref="C8:C11"/>
    <mergeCell ref="D8:D11"/>
    <mergeCell ref="E8:E11"/>
    <mergeCell ref="F8:F11"/>
    <mergeCell ref="G8:G11"/>
    <mergeCell ref="H8:W8"/>
    <mergeCell ref="Y10:Y11"/>
    <mergeCell ref="X8:Y8"/>
    <mergeCell ref="H9:K9"/>
    <mergeCell ref="L9:O9"/>
    <mergeCell ref="P9:S9"/>
    <mergeCell ref="T9:W9"/>
    <mergeCell ref="X9:Y9"/>
    <mergeCell ref="A6:Y6"/>
    <mergeCell ref="X1:Y1"/>
    <mergeCell ref="A2:Y2"/>
    <mergeCell ref="A3:Y3"/>
    <mergeCell ref="A4:Y4"/>
    <mergeCell ref="A5:Y5"/>
  </mergeCells>
  <pageMargins left="0.25" right="0.25" top="0.75" bottom="0.75" header="0.3" footer="0.3"/>
  <pageSetup paperSize="9" scale="5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00"/>
  <sheetViews>
    <sheetView topLeftCell="A80" zoomScale="93" zoomScaleNormal="93" workbookViewId="0">
      <selection activeCell="AA97" sqref="AA97"/>
    </sheetView>
  </sheetViews>
  <sheetFormatPr defaultRowHeight="15" x14ac:dyDescent="0.25"/>
  <cols>
    <col min="1" max="1" width="4.28515625" customWidth="1"/>
    <col min="2" max="2" width="5.42578125" customWidth="1"/>
    <col min="3" max="3" width="15.85546875" customWidth="1"/>
    <col min="4" max="4" width="12.140625" customWidth="1"/>
    <col min="5" max="5" width="5.5703125" customWidth="1"/>
    <col min="6" max="6" width="6.85546875" customWidth="1"/>
    <col min="7" max="7" width="5.7109375" customWidth="1"/>
    <col min="8" max="8" width="12.85546875" customWidth="1"/>
    <col min="9" max="9" width="4.140625" customWidth="1"/>
    <col min="10" max="10" width="3.42578125" customWidth="1"/>
    <col min="11" max="11" width="3.28515625" customWidth="1"/>
    <col min="12" max="12" width="7.28515625" customWidth="1"/>
    <col min="13" max="13" width="3.7109375" customWidth="1"/>
    <col min="14" max="14" width="3.42578125" customWidth="1"/>
    <col min="15" max="15" width="3.28515625" customWidth="1"/>
    <col min="16" max="16" width="6.7109375" customWidth="1"/>
    <col min="17" max="17" width="3.28515625" customWidth="1"/>
    <col min="18" max="18" width="3.7109375" customWidth="1"/>
    <col min="19" max="19" width="3.85546875" customWidth="1"/>
    <col min="20" max="20" width="6.42578125" customWidth="1"/>
    <col min="21" max="23" width="3.85546875" customWidth="1"/>
    <col min="24" max="24" width="5.7109375" customWidth="1"/>
    <col min="25" max="25" width="10.7109375" customWidth="1"/>
  </cols>
  <sheetData>
    <row r="1" spans="2:26" x14ac:dyDescent="0.25">
      <c r="B1" s="1"/>
      <c r="Y1" s="412" t="s">
        <v>44</v>
      </c>
      <c r="Z1" s="412"/>
    </row>
    <row r="2" spans="2:26" ht="18.75" x14ac:dyDescent="0.3">
      <c r="B2" s="425" t="s">
        <v>118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</row>
    <row r="3" spans="2:26" ht="18.75" x14ac:dyDescent="0.3">
      <c r="B3" s="426" t="s">
        <v>107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</row>
    <row r="4" spans="2:26" x14ac:dyDescent="0.25">
      <c r="B4" s="416" t="s">
        <v>1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</row>
    <row r="5" spans="2:26" x14ac:dyDescent="0.25">
      <c r="B5" s="411" t="s">
        <v>2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</row>
    <row r="6" spans="2:26" ht="30" customHeight="1" x14ac:dyDescent="0.25">
      <c r="B6" s="411" t="s">
        <v>45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</row>
    <row r="7" spans="2:26" ht="18.75" customHeight="1" x14ac:dyDescent="0.3">
      <c r="B7" s="430" t="s">
        <v>3</v>
      </c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</row>
    <row r="8" spans="2:26" x14ac:dyDescent="0.25">
      <c r="B8" s="419" t="s">
        <v>4</v>
      </c>
      <c r="C8" s="419" t="s">
        <v>5</v>
      </c>
      <c r="D8" s="420" t="s">
        <v>6</v>
      </c>
      <c r="E8" s="422" t="s">
        <v>7</v>
      </c>
      <c r="F8" s="419" t="s">
        <v>8</v>
      </c>
      <c r="G8" s="423" t="s">
        <v>9</v>
      </c>
      <c r="H8" s="419" t="s">
        <v>10</v>
      </c>
      <c r="I8" s="422" t="s">
        <v>11</v>
      </c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19" t="s">
        <v>12</v>
      </c>
      <c r="Z8" s="419"/>
    </row>
    <row r="9" spans="2:26" x14ac:dyDescent="0.25">
      <c r="B9" s="419"/>
      <c r="C9" s="419"/>
      <c r="D9" s="421"/>
      <c r="E9" s="422"/>
      <c r="F9" s="419"/>
      <c r="G9" s="424"/>
      <c r="H9" s="419"/>
      <c r="I9" s="422" t="s">
        <v>13</v>
      </c>
      <c r="J9" s="422"/>
      <c r="K9" s="422"/>
      <c r="L9" s="422"/>
      <c r="M9" s="422" t="s">
        <v>14</v>
      </c>
      <c r="N9" s="422"/>
      <c r="O9" s="422"/>
      <c r="P9" s="422"/>
      <c r="Q9" s="422" t="s">
        <v>15</v>
      </c>
      <c r="R9" s="422"/>
      <c r="S9" s="422"/>
      <c r="T9" s="422"/>
      <c r="U9" s="422" t="s">
        <v>16</v>
      </c>
      <c r="V9" s="422"/>
      <c r="W9" s="422"/>
      <c r="X9" s="422"/>
      <c r="Y9" s="422" t="s">
        <v>119</v>
      </c>
      <c r="Z9" s="422"/>
    </row>
    <row r="10" spans="2:26" x14ac:dyDescent="0.25">
      <c r="B10" s="419"/>
      <c r="C10" s="419"/>
      <c r="D10" s="421"/>
      <c r="E10" s="422"/>
      <c r="F10" s="419"/>
      <c r="G10" s="424"/>
      <c r="H10" s="419"/>
      <c r="I10" s="419" t="s">
        <v>17</v>
      </c>
      <c r="J10" s="419"/>
      <c r="K10" s="419"/>
      <c r="L10" s="52"/>
      <c r="M10" s="419" t="s">
        <v>17</v>
      </c>
      <c r="N10" s="419"/>
      <c r="O10" s="419"/>
      <c r="P10" s="52"/>
      <c r="Q10" s="419" t="s">
        <v>17</v>
      </c>
      <c r="R10" s="419"/>
      <c r="S10" s="419"/>
      <c r="T10" s="52"/>
      <c r="U10" s="419" t="s">
        <v>17</v>
      </c>
      <c r="V10" s="419"/>
      <c r="W10" s="419"/>
      <c r="X10" s="52"/>
      <c r="Y10" s="419" t="s">
        <v>34</v>
      </c>
      <c r="Z10" s="419" t="s">
        <v>18</v>
      </c>
    </row>
    <row r="11" spans="2:26" x14ac:dyDescent="0.25">
      <c r="B11" s="419"/>
      <c r="C11" s="419"/>
      <c r="D11" s="421"/>
      <c r="E11" s="422"/>
      <c r="F11" s="419"/>
      <c r="G11" s="424"/>
      <c r="H11" s="419"/>
      <c r="I11" s="50">
        <v>1</v>
      </c>
      <c r="J11" s="50">
        <v>2</v>
      </c>
      <c r="K11" s="52">
        <v>3</v>
      </c>
      <c r="L11" s="52" t="s">
        <v>19</v>
      </c>
      <c r="M11" s="50">
        <v>4</v>
      </c>
      <c r="N11" s="50">
        <v>5</v>
      </c>
      <c r="O11" s="52">
        <v>6</v>
      </c>
      <c r="P11" s="52" t="s">
        <v>19</v>
      </c>
      <c r="Q11" s="50">
        <v>7</v>
      </c>
      <c r="R11" s="50">
        <v>8</v>
      </c>
      <c r="S11" s="52">
        <v>9</v>
      </c>
      <c r="T11" s="52" t="s">
        <v>19</v>
      </c>
      <c r="U11" s="50">
        <v>10</v>
      </c>
      <c r="V11" s="50">
        <v>11</v>
      </c>
      <c r="W11" s="52">
        <v>12</v>
      </c>
      <c r="X11" s="52" t="s">
        <v>19</v>
      </c>
      <c r="Y11" s="419"/>
      <c r="Z11" s="419"/>
    </row>
    <row r="12" spans="2:26" x14ac:dyDescent="0.25">
      <c r="B12" s="287"/>
      <c r="C12" s="174" t="s">
        <v>61</v>
      </c>
      <c r="D12" s="37" t="s">
        <v>114</v>
      </c>
      <c r="E12" s="289">
        <v>5</v>
      </c>
      <c r="F12" s="287">
        <v>23</v>
      </c>
      <c r="G12" s="51">
        <f t="shared" ref="G12:G14" si="0">I12+J12+K12+M12+N12+O12+Q12+R12+S12+U12+V12+W12</f>
        <v>23</v>
      </c>
      <c r="H12" s="232" t="s">
        <v>47</v>
      </c>
      <c r="I12" s="287"/>
      <c r="J12" s="287"/>
      <c r="K12" s="289"/>
      <c r="L12" s="41">
        <f>SUM(I12:K12)*100/G12</f>
        <v>0</v>
      </c>
      <c r="M12" s="287">
        <v>1</v>
      </c>
      <c r="N12" s="287"/>
      <c r="O12" s="289">
        <v>1</v>
      </c>
      <c r="P12" s="41">
        <f>SUM(M12:O12)*100/G12</f>
        <v>8.695652173913043</v>
      </c>
      <c r="Q12" s="287">
        <v>1</v>
      </c>
      <c r="R12" s="287">
        <v>5</v>
      </c>
      <c r="S12" s="289">
        <v>8</v>
      </c>
      <c r="T12" s="41">
        <f>SUM(Q12:S12)*100/G12</f>
        <v>60.869565217391305</v>
      </c>
      <c r="U12" s="287">
        <v>4</v>
      </c>
      <c r="V12" s="287">
        <v>3</v>
      </c>
      <c r="W12" s="289"/>
      <c r="X12" s="43">
        <f>SUM(U12:W12)*100/G12</f>
        <v>30.434782608695652</v>
      </c>
      <c r="Y12" s="199">
        <f t="shared" ref="Y12:Y14" si="1">((1*I12)+(2*J12)+(3*K12)+(4*M12)+(5*N12)+(6*O12)+(7*Q12)+(8*R12)+(9*S12)+(10*U12)+(11*V12)+(12*W12))/G12</f>
        <v>8.7826086956521738</v>
      </c>
      <c r="Z12" s="200">
        <f t="shared" ref="Z12:Z14" si="2">T12+X12</f>
        <v>91.304347826086953</v>
      </c>
    </row>
    <row r="13" spans="2:26" x14ac:dyDescent="0.25">
      <c r="B13" s="209"/>
      <c r="C13" s="174" t="s">
        <v>61</v>
      </c>
      <c r="D13" s="198" t="s">
        <v>108</v>
      </c>
      <c r="E13" s="197">
        <v>5</v>
      </c>
      <c r="F13" s="209">
        <v>10</v>
      </c>
      <c r="G13" s="51">
        <f t="shared" si="0"/>
        <v>10</v>
      </c>
      <c r="H13" s="232" t="s">
        <v>47</v>
      </c>
      <c r="I13" s="209"/>
      <c r="J13" s="209"/>
      <c r="K13" s="208"/>
      <c r="L13" s="41">
        <f>SUM(I13:K13)*100/G13</f>
        <v>0</v>
      </c>
      <c r="M13" s="210"/>
      <c r="N13" s="210"/>
      <c r="O13" s="28"/>
      <c r="P13" s="41">
        <f>SUM(M13:O13)*100/G13</f>
        <v>0</v>
      </c>
      <c r="Q13" s="210">
        <v>1</v>
      </c>
      <c r="R13" s="210">
        <v>5</v>
      </c>
      <c r="S13" s="28">
        <v>2</v>
      </c>
      <c r="T13" s="41">
        <f>SUM(Q13:S13)*100/G13</f>
        <v>80</v>
      </c>
      <c r="U13" s="210">
        <v>2</v>
      </c>
      <c r="V13" s="210"/>
      <c r="W13" s="28"/>
      <c r="X13" s="43">
        <f>SUM(U13:W13)*100/G13</f>
        <v>20</v>
      </c>
      <c r="Y13" s="199">
        <f t="shared" si="1"/>
        <v>8.5</v>
      </c>
      <c r="Z13" s="200">
        <f t="shared" si="2"/>
        <v>100</v>
      </c>
    </row>
    <row r="14" spans="2:26" x14ac:dyDescent="0.25">
      <c r="B14" s="287"/>
      <c r="C14" s="174" t="s">
        <v>61</v>
      </c>
      <c r="D14" s="198" t="s">
        <v>114</v>
      </c>
      <c r="E14" s="197">
        <v>6</v>
      </c>
      <c r="F14" s="287">
        <v>10</v>
      </c>
      <c r="G14" s="51">
        <f t="shared" si="0"/>
        <v>10</v>
      </c>
      <c r="H14" s="232" t="s">
        <v>47</v>
      </c>
      <c r="I14" s="287"/>
      <c r="J14" s="287"/>
      <c r="K14" s="289"/>
      <c r="L14" s="41">
        <f>SUM(I14:K14)*100/G14</f>
        <v>0</v>
      </c>
      <c r="M14" s="288">
        <v>1</v>
      </c>
      <c r="N14" s="288"/>
      <c r="O14" s="28">
        <v>1</v>
      </c>
      <c r="P14" s="41">
        <f>SUM(M14:O14)*100/G14</f>
        <v>20</v>
      </c>
      <c r="Q14" s="288">
        <v>1</v>
      </c>
      <c r="R14" s="288">
        <v>2</v>
      </c>
      <c r="S14" s="28"/>
      <c r="T14" s="41">
        <f>SUM(Q14:S14)*100/G14</f>
        <v>30</v>
      </c>
      <c r="U14" s="288">
        <v>5</v>
      </c>
      <c r="V14" s="288"/>
      <c r="W14" s="28"/>
      <c r="X14" s="43">
        <f>SUM(U14:W14)*100/G14</f>
        <v>50</v>
      </c>
      <c r="Y14" s="199">
        <f t="shared" si="1"/>
        <v>8.3000000000000007</v>
      </c>
      <c r="Z14" s="200">
        <f t="shared" si="2"/>
        <v>80</v>
      </c>
    </row>
    <row r="15" spans="2:26" x14ac:dyDescent="0.25">
      <c r="B15" s="287"/>
      <c r="C15" s="174"/>
      <c r="D15" s="198"/>
      <c r="E15" s="197"/>
      <c r="F15" s="287"/>
      <c r="G15" s="51"/>
      <c r="H15" s="232"/>
      <c r="I15" s="287"/>
      <c r="J15" s="287"/>
      <c r="K15" s="289"/>
      <c r="L15" s="41"/>
      <c r="M15" s="288"/>
      <c r="N15" s="288"/>
      <c r="O15" s="28"/>
      <c r="P15" s="41"/>
      <c r="Q15" s="288"/>
      <c r="R15" s="288"/>
      <c r="S15" s="28"/>
      <c r="T15" s="41"/>
      <c r="U15" s="288"/>
      <c r="V15" s="288"/>
      <c r="W15" s="28"/>
      <c r="X15" s="43"/>
      <c r="Y15" s="82">
        <f>Y14-Y13</f>
        <v>-0.19999999999999929</v>
      </c>
      <c r="Z15" s="82">
        <f>Z14-Z13</f>
        <v>-20</v>
      </c>
    </row>
    <row r="16" spans="2:26" x14ac:dyDescent="0.25">
      <c r="B16" s="137"/>
      <c r="C16" s="174" t="s">
        <v>61</v>
      </c>
      <c r="D16" s="142" t="s">
        <v>102</v>
      </c>
      <c r="E16" s="218">
        <v>5</v>
      </c>
      <c r="F16" s="231">
        <v>16</v>
      </c>
      <c r="G16" s="19">
        <f t="shared" ref="G16:G91" si="3">I16+J16+K16+M16+N16+O16+Q16+R16+S16+U16+V16+W16</f>
        <v>16</v>
      </c>
      <c r="H16" s="174" t="s">
        <v>47</v>
      </c>
      <c r="I16" s="172"/>
      <c r="J16" s="172"/>
      <c r="K16" s="149"/>
      <c r="L16" s="175">
        <f t="shared" ref="L16:L91" si="4">SUM(I16:K16)*100/F16</f>
        <v>0</v>
      </c>
      <c r="M16" s="172"/>
      <c r="N16" s="172"/>
      <c r="O16" s="149"/>
      <c r="P16" s="175">
        <f t="shared" ref="P16:P91" si="5">SUM(M16:O16)*100/F16</f>
        <v>0</v>
      </c>
      <c r="Q16" s="172">
        <v>1</v>
      </c>
      <c r="R16" s="172">
        <v>5</v>
      </c>
      <c r="S16" s="149">
        <v>6</v>
      </c>
      <c r="T16" s="146">
        <f t="shared" ref="T16:T91" si="6">SUM(Q16:S16)*100/F16</f>
        <v>75</v>
      </c>
      <c r="U16" s="172">
        <v>2</v>
      </c>
      <c r="V16" s="172">
        <v>2</v>
      </c>
      <c r="W16" s="149"/>
      <c r="X16" s="146">
        <f t="shared" ref="X16:X91" si="7">SUM(U16:W16)*100/F16</f>
        <v>25</v>
      </c>
      <c r="Y16" s="146">
        <f>((1*I16)+(2*J16)+(3*K16)+(4*M16)+(5*N16)+(6*O16)+(7*Q16)+(8*R16)+(9*S16)+(10*U16)+(11*V16)+(12*W16))/G16</f>
        <v>8.9375</v>
      </c>
      <c r="Z16" s="147">
        <f>T20+X20</f>
        <v>64.285714285714292</v>
      </c>
    </row>
    <row r="17" spans="2:27" x14ac:dyDescent="0.25">
      <c r="B17" s="209"/>
      <c r="C17" s="174" t="s">
        <v>61</v>
      </c>
      <c r="D17" s="198" t="s">
        <v>108</v>
      </c>
      <c r="E17" s="197">
        <v>6</v>
      </c>
      <c r="F17" s="209">
        <v>17</v>
      </c>
      <c r="G17" s="51">
        <f t="shared" si="3"/>
        <v>17</v>
      </c>
      <c r="H17" s="232" t="s">
        <v>47</v>
      </c>
      <c r="I17" s="209"/>
      <c r="J17" s="209"/>
      <c r="K17" s="208"/>
      <c r="L17" s="41">
        <f>SUM(I17:K17)*100/G17</f>
        <v>0</v>
      </c>
      <c r="M17" s="210">
        <v>2</v>
      </c>
      <c r="N17" s="210"/>
      <c r="O17" s="28">
        <v>1</v>
      </c>
      <c r="P17" s="41">
        <f>SUM(M17:O17)*100/G17</f>
        <v>17.647058823529413</v>
      </c>
      <c r="Q17" s="210">
        <v>1</v>
      </c>
      <c r="R17" s="210">
        <v>4</v>
      </c>
      <c r="S17" s="28">
        <v>5</v>
      </c>
      <c r="T17" s="41">
        <f>SUM(Q17:S17)*100/G17</f>
        <v>58.823529411764703</v>
      </c>
      <c r="U17" s="210">
        <v>4</v>
      </c>
      <c r="V17" s="210"/>
      <c r="W17" s="28"/>
      <c r="X17" s="43">
        <f>SUM(U17:W17)*100/G16</f>
        <v>25</v>
      </c>
      <c r="Y17" s="199">
        <f t="shared" ref="Y17:Y18" si="8">((1*I17)+(2*J17)+(3*K17)+(4*M17)+(5*N17)+(6*O17)+(7*Q17)+(8*R17)+(9*S17)+(10*U17)+(11*V17)+(12*W17))/G17</f>
        <v>8.117647058823529</v>
      </c>
      <c r="Z17" s="200">
        <f t="shared" ref="Z17:Z18" si="9">T17+X17</f>
        <v>83.823529411764696</v>
      </c>
    </row>
    <row r="18" spans="2:27" x14ac:dyDescent="0.25">
      <c r="B18" s="287"/>
      <c r="C18" s="174" t="s">
        <v>61</v>
      </c>
      <c r="D18" s="198" t="s">
        <v>114</v>
      </c>
      <c r="E18" s="197">
        <v>7</v>
      </c>
      <c r="F18" s="287">
        <v>17</v>
      </c>
      <c r="G18" s="51">
        <f t="shared" si="3"/>
        <v>17</v>
      </c>
      <c r="H18" s="232" t="s">
        <v>47</v>
      </c>
      <c r="I18" s="287"/>
      <c r="J18" s="287"/>
      <c r="K18" s="289"/>
      <c r="L18" s="41">
        <f>SUM(I18:K18)*100/G18</f>
        <v>0</v>
      </c>
      <c r="M18" s="288"/>
      <c r="N18" s="288"/>
      <c r="O18" s="28"/>
      <c r="P18" s="41">
        <f>SUM(M18:O18)*100/G18</f>
        <v>0</v>
      </c>
      <c r="Q18" s="288"/>
      <c r="R18" s="288">
        <v>6</v>
      </c>
      <c r="S18" s="28">
        <v>6</v>
      </c>
      <c r="T18" s="41">
        <f>SUM(Q18:S18)*100/G18</f>
        <v>70.588235294117652</v>
      </c>
      <c r="U18" s="288">
        <v>3</v>
      </c>
      <c r="V18" s="288">
        <v>1</v>
      </c>
      <c r="W18" s="28">
        <v>1</v>
      </c>
      <c r="X18" s="43">
        <f>SUM(U18:W18)*100/G17</f>
        <v>29.411764705882351</v>
      </c>
      <c r="Y18" s="199">
        <f t="shared" si="8"/>
        <v>9.117647058823529</v>
      </c>
      <c r="Z18" s="200">
        <f t="shared" si="9"/>
        <v>100</v>
      </c>
    </row>
    <row r="19" spans="2:27" x14ac:dyDescent="0.25">
      <c r="B19" s="209"/>
      <c r="C19" s="36"/>
      <c r="D19" s="37"/>
      <c r="E19" s="223"/>
      <c r="F19" s="233"/>
      <c r="G19" s="45"/>
      <c r="H19" s="36"/>
      <c r="I19" s="210"/>
      <c r="J19" s="210"/>
      <c r="K19" s="28"/>
      <c r="L19" s="46"/>
      <c r="M19" s="210"/>
      <c r="N19" s="210"/>
      <c r="O19" s="28"/>
      <c r="P19" s="46"/>
      <c r="Q19" s="210"/>
      <c r="R19" s="210"/>
      <c r="S19" s="28"/>
      <c r="T19" s="43"/>
      <c r="U19" s="210"/>
      <c r="V19" s="210"/>
      <c r="W19" s="28"/>
      <c r="X19" s="43"/>
      <c r="Y19" s="82">
        <f>Y18-Y17</f>
        <v>1</v>
      </c>
      <c r="Z19" s="82">
        <f>Z18-Z17</f>
        <v>16.176470588235304</v>
      </c>
    </row>
    <row r="20" spans="2:27" x14ac:dyDescent="0.25">
      <c r="B20" s="3"/>
      <c r="C20" s="5" t="s">
        <v>61</v>
      </c>
      <c r="D20" s="37" t="s">
        <v>20</v>
      </c>
      <c r="E20" s="3">
        <v>5</v>
      </c>
      <c r="F20" s="3">
        <v>14</v>
      </c>
      <c r="G20" s="19">
        <f t="shared" si="3"/>
        <v>14</v>
      </c>
      <c r="H20" s="5" t="s">
        <v>47</v>
      </c>
      <c r="I20" s="18">
        <v>1</v>
      </c>
      <c r="J20" s="6"/>
      <c r="K20" s="6"/>
      <c r="L20" s="46">
        <f t="shared" si="4"/>
        <v>7.1428571428571432</v>
      </c>
      <c r="M20" s="6">
        <v>2</v>
      </c>
      <c r="N20" s="6">
        <v>1</v>
      </c>
      <c r="O20" s="6">
        <v>1</v>
      </c>
      <c r="P20" s="46">
        <f t="shared" si="5"/>
        <v>28.571428571428573</v>
      </c>
      <c r="Q20" s="6">
        <v>3</v>
      </c>
      <c r="R20" s="6">
        <v>3</v>
      </c>
      <c r="S20" s="6">
        <v>2</v>
      </c>
      <c r="T20" s="43">
        <f t="shared" si="6"/>
        <v>57.142857142857146</v>
      </c>
      <c r="U20" s="6">
        <v>1</v>
      </c>
      <c r="V20" s="6"/>
      <c r="W20" s="6"/>
      <c r="X20" s="43">
        <f t="shared" si="7"/>
        <v>7.1428571428571432</v>
      </c>
      <c r="Y20" s="43">
        <f>((1*I20)+(2*J20)+(3*K20)+(4*M20)+(5*N20)+(6*O20)+(7*Q20)+(8*R20)+(9*S20)+(10*U20)+(11*V20)+(12*W20))/G20</f>
        <v>6.6428571428571432</v>
      </c>
      <c r="Z20" s="44">
        <f t="shared" ref="Z20:Z78" si="10">T20+X20</f>
        <v>64.285714285714292</v>
      </c>
    </row>
    <row r="21" spans="2:27" x14ac:dyDescent="0.25">
      <c r="B21" s="3"/>
      <c r="C21" s="174" t="s">
        <v>61</v>
      </c>
      <c r="D21" s="142" t="s">
        <v>102</v>
      </c>
      <c r="E21" s="143">
        <v>6</v>
      </c>
      <c r="F21" s="143">
        <v>14</v>
      </c>
      <c r="G21" s="19">
        <f t="shared" si="3"/>
        <v>14</v>
      </c>
      <c r="H21" s="174" t="s">
        <v>47</v>
      </c>
      <c r="I21" s="143"/>
      <c r="J21" s="144"/>
      <c r="K21" s="144">
        <v>1</v>
      </c>
      <c r="L21" s="175">
        <f t="shared" si="4"/>
        <v>7.1428571428571432</v>
      </c>
      <c r="M21" s="144">
        <v>1</v>
      </c>
      <c r="N21" s="144">
        <v>2</v>
      </c>
      <c r="O21" s="144"/>
      <c r="P21" s="175">
        <f t="shared" si="5"/>
        <v>21.428571428571427</v>
      </c>
      <c r="Q21" s="144">
        <v>1</v>
      </c>
      <c r="R21" s="144">
        <v>2</v>
      </c>
      <c r="S21" s="144">
        <v>3</v>
      </c>
      <c r="T21" s="146">
        <f t="shared" si="6"/>
        <v>42.857142857142854</v>
      </c>
      <c r="U21" s="144">
        <v>3</v>
      </c>
      <c r="V21" s="144">
        <v>1</v>
      </c>
      <c r="W21" s="144"/>
      <c r="X21" s="146">
        <f t="shared" si="7"/>
        <v>28.571428571428573</v>
      </c>
      <c r="Y21" s="146">
        <f>((1*I21)+(2*J21)+(3*K21)+(4*M21)+(5*N21)+(6*O21)+(7*Q21)+(8*R21)+(9*S21)+(10*U21)+(11*V21)+(12*W21))/G21</f>
        <v>7.7142857142857144</v>
      </c>
      <c r="Z21" s="147">
        <f t="shared" si="10"/>
        <v>71.428571428571431</v>
      </c>
    </row>
    <row r="22" spans="2:27" x14ac:dyDescent="0.25">
      <c r="B22" s="3"/>
      <c r="C22" s="174" t="s">
        <v>61</v>
      </c>
      <c r="D22" s="198" t="s">
        <v>108</v>
      </c>
      <c r="E22" s="197">
        <v>7</v>
      </c>
      <c r="F22" s="209">
        <v>14</v>
      </c>
      <c r="G22" s="51">
        <f t="shared" ref="G22:G23" si="11">I22+J22+K22+M22+N22+O22+Q22+R22+S22+U22+V22+W22</f>
        <v>14</v>
      </c>
      <c r="H22" s="232" t="s">
        <v>47</v>
      </c>
      <c r="I22" s="209"/>
      <c r="J22" s="209"/>
      <c r="K22" s="208">
        <v>1</v>
      </c>
      <c r="L22" s="41">
        <f>SUM(I22:K22)*100/G22</f>
        <v>7.1428571428571432</v>
      </c>
      <c r="M22" s="210">
        <v>2</v>
      </c>
      <c r="N22" s="210">
        <v>2</v>
      </c>
      <c r="O22" s="28">
        <v>1</v>
      </c>
      <c r="P22" s="41">
        <f>SUM(M22:O22)*100/G22</f>
        <v>35.714285714285715</v>
      </c>
      <c r="Q22" s="210"/>
      <c r="R22" s="210">
        <v>2</v>
      </c>
      <c r="S22" s="28">
        <v>3</v>
      </c>
      <c r="T22" s="41">
        <f>SUM(Q22:S22)*100/G22</f>
        <v>35.714285714285715</v>
      </c>
      <c r="U22" s="210">
        <v>3</v>
      </c>
      <c r="V22" s="210"/>
      <c r="W22" s="28"/>
      <c r="X22" s="43">
        <f>SUM(U22:W22)*100/G21</f>
        <v>21.428571428571427</v>
      </c>
      <c r="Y22" s="199">
        <f t="shared" ref="Y22:Y23" si="12">((1*I22)+(2*J22)+(3*K22)+(4*M22)+(5*N22)+(6*O22)+(7*Q22)+(8*R22)+(9*S22)+(10*U22)+(11*V22)+(12*W22))/G22</f>
        <v>7.1428571428571432</v>
      </c>
      <c r="Z22" s="200">
        <f t="shared" si="10"/>
        <v>57.142857142857139</v>
      </c>
    </row>
    <row r="23" spans="2:27" x14ac:dyDescent="0.25">
      <c r="B23" s="3"/>
      <c r="C23" s="174" t="s">
        <v>61</v>
      </c>
      <c r="D23" s="198" t="s">
        <v>114</v>
      </c>
      <c r="E23" s="197">
        <v>8</v>
      </c>
      <c r="F23" s="287">
        <v>15</v>
      </c>
      <c r="G23" s="51">
        <f t="shared" si="11"/>
        <v>15</v>
      </c>
      <c r="H23" s="232" t="s">
        <v>47</v>
      </c>
      <c r="I23" s="287"/>
      <c r="J23" s="287"/>
      <c r="K23" s="289"/>
      <c r="L23" s="41">
        <f>SUM(I23:K23)*100/G23</f>
        <v>0</v>
      </c>
      <c r="M23" s="288">
        <v>1</v>
      </c>
      <c r="N23" s="288">
        <v>4</v>
      </c>
      <c r="O23" s="28">
        <v>1</v>
      </c>
      <c r="P23" s="41">
        <f>SUM(M23:O23)*100/G23</f>
        <v>40</v>
      </c>
      <c r="Q23" s="288">
        <v>1</v>
      </c>
      <c r="R23" s="288"/>
      <c r="S23" s="28">
        <v>4</v>
      </c>
      <c r="T23" s="41">
        <f>SUM(Q23:S23)*100/G23</f>
        <v>33.333333333333336</v>
      </c>
      <c r="U23" s="288">
        <v>3</v>
      </c>
      <c r="V23" s="288">
        <v>1</v>
      </c>
      <c r="W23" s="28"/>
      <c r="X23" s="43">
        <f>SUM(U23:W23)*100/G22</f>
        <v>28.571428571428573</v>
      </c>
      <c r="Y23" s="199">
        <f t="shared" si="12"/>
        <v>7.6</v>
      </c>
      <c r="Z23" s="200">
        <f t="shared" si="10"/>
        <v>61.904761904761912</v>
      </c>
    </row>
    <row r="24" spans="2:27" x14ac:dyDescent="0.25">
      <c r="B24" s="3"/>
      <c r="C24" s="34"/>
      <c r="D24" s="37"/>
      <c r="E24" s="223"/>
      <c r="F24" s="233"/>
      <c r="G24" s="45"/>
      <c r="H24" s="36"/>
      <c r="I24" s="210"/>
      <c r="J24" s="210"/>
      <c r="K24" s="28"/>
      <c r="L24" s="46"/>
      <c r="M24" s="210"/>
      <c r="N24" s="210"/>
      <c r="O24" s="28"/>
      <c r="P24" s="46"/>
      <c r="Q24" s="210"/>
      <c r="R24" s="210"/>
      <c r="S24" s="28"/>
      <c r="T24" s="43"/>
      <c r="U24" s="210"/>
      <c r="V24" s="210"/>
      <c r="W24" s="28"/>
      <c r="X24" s="43"/>
      <c r="Y24" s="82">
        <f>Y23-Y22</f>
        <v>0.45714285714285641</v>
      </c>
      <c r="Z24" s="82">
        <f>Z23-Z22</f>
        <v>4.7619047619047734</v>
      </c>
    </row>
    <row r="25" spans="2:27" x14ac:dyDescent="0.25">
      <c r="B25" s="3"/>
      <c r="C25" s="106" t="s">
        <v>61</v>
      </c>
      <c r="D25" s="73" t="s">
        <v>91</v>
      </c>
      <c r="E25" s="108">
        <v>5</v>
      </c>
      <c r="F25" s="108">
        <v>15</v>
      </c>
      <c r="G25" s="19">
        <f t="shared" si="3"/>
        <v>15</v>
      </c>
      <c r="H25" s="103" t="s">
        <v>47</v>
      </c>
      <c r="I25" s="75"/>
      <c r="J25" s="110"/>
      <c r="K25" s="110"/>
      <c r="L25" s="113">
        <f t="shared" ref="L25" si="13">SUM(I25:K25)*100/G25</f>
        <v>0</v>
      </c>
      <c r="M25" s="110"/>
      <c r="N25" s="110"/>
      <c r="O25" s="110">
        <v>2</v>
      </c>
      <c r="P25" s="89">
        <f t="shared" ref="P25" si="14">SUM(M25:O25)*100/G25</f>
        <v>13.333333333333334</v>
      </c>
      <c r="Q25" s="110">
        <v>2</v>
      </c>
      <c r="R25" s="110">
        <v>3</v>
      </c>
      <c r="S25" s="110">
        <v>3</v>
      </c>
      <c r="T25" s="89">
        <f t="shared" ref="T25" si="15">SUM(Q25:S25)*100/G25</f>
        <v>53.333333333333336</v>
      </c>
      <c r="U25" s="110">
        <v>5</v>
      </c>
      <c r="V25" s="110"/>
      <c r="W25" s="110"/>
      <c r="X25" s="113">
        <f t="shared" ref="X25" si="16">SUM(U25:W25)*100/G25</f>
        <v>33.333333333333336</v>
      </c>
      <c r="Y25" s="80">
        <f>((1*I25)+(2*J25)+(3*K25)+(4*M25)+(5*N25)+(6*O25)+(7*Q25)+(8*R25)+(9*S25)+(10*U25)+(11*V25)+(12*W25))/G25</f>
        <v>8.4666666666666668</v>
      </c>
      <c r="Z25" s="81">
        <f t="shared" si="10"/>
        <v>86.666666666666671</v>
      </c>
    </row>
    <row r="26" spans="2:27" x14ac:dyDescent="0.25">
      <c r="B26" s="3"/>
      <c r="C26" s="34" t="s">
        <v>61</v>
      </c>
      <c r="D26" s="37" t="s">
        <v>20</v>
      </c>
      <c r="E26" s="8">
        <v>6</v>
      </c>
      <c r="F26" s="8">
        <v>15</v>
      </c>
      <c r="G26" s="19">
        <f t="shared" si="3"/>
        <v>15</v>
      </c>
      <c r="H26" s="7" t="s">
        <v>47</v>
      </c>
      <c r="I26" s="23"/>
      <c r="J26" s="9"/>
      <c r="K26" s="9">
        <v>1</v>
      </c>
      <c r="L26" s="46">
        <f t="shared" si="4"/>
        <v>6.666666666666667</v>
      </c>
      <c r="M26" s="9"/>
      <c r="N26" s="9">
        <v>2</v>
      </c>
      <c r="O26" s="9">
        <v>1</v>
      </c>
      <c r="P26" s="43">
        <f t="shared" si="5"/>
        <v>20</v>
      </c>
      <c r="Q26" s="9">
        <v>1</v>
      </c>
      <c r="R26" s="9">
        <v>5</v>
      </c>
      <c r="S26" s="9">
        <v>2</v>
      </c>
      <c r="T26" s="43">
        <f t="shared" si="6"/>
        <v>53.333333333333336</v>
      </c>
      <c r="U26" s="9">
        <v>2</v>
      </c>
      <c r="V26" s="9">
        <v>1</v>
      </c>
      <c r="W26" s="9"/>
      <c r="X26" s="43">
        <f t="shared" si="7"/>
        <v>20</v>
      </c>
      <c r="Y26" s="43">
        <f>((1*I26)+(2*J26)+(3*K26)+(4*M26)+(5*N26)+(6*O26)+(7*Q26)+(8*R26)+(9*S26)+(10*U26)+(11*V26)+(12*W26))/G26</f>
        <v>7.666666666666667</v>
      </c>
      <c r="Z26" s="44">
        <f t="shared" si="10"/>
        <v>73.333333333333343</v>
      </c>
      <c r="AA26" s="10"/>
    </row>
    <row r="27" spans="2:27" x14ac:dyDescent="0.25">
      <c r="B27" s="3"/>
      <c r="C27" s="176" t="s">
        <v>61</v>
      </c>
      <c r="D27" s="142" t="s">
        <v>102</v>
      </c>
      <c r="E27" s="177">
        <v>7</v>
      </c>
      <c r="F27" s="177">
        <v>14</v>
      </c>
      <c r="G27" s="19">
        <f t="shared" si="3"/>
        <v>14</v>
      </c>
      <c r="H27" s="178" t="s">
        <v>47</v>
      </c>
      <c r="I27" s="177"/>
      <c r="J27" s="145"/>
      <c r="K27" s="145"/>
      <c r="L27" s="175">
        <f t="shared" si="4"/>
        <v>0</v>
      </c>
      <c r="M27" s="145"/>
      <c r="N27" s="145">
        <v>2</v>
      </c>
      <c r="O27" s="145">
        <v>1</v>
      </c>
      <c r="P27" s="146">
        <f t="shared" si="5"/>
        <v>21.428571428571427</v>
      </c>
      <c r="Q27" s="145">
        <v>2</v>
      </c>
      <c r="R27" s="145">
        <v>3</v>
      </c>
      <c r="S27" s="145">
        <v>4</v>
      </c>
      <c r="T27" s="146">
        <f t="shared" si="6"/>
        <v>64.285714285714292</v>
      </c>
      <c r="U27" s="145">
        <v>2</v>
      </c>
      <c r="V27" s="145"/>
      <c r="W27" s="145"/>
      <c r="X27" s="146">
        <f t="shared" si="7"/>
        <v>14.285714285714286</v>
      </c>
      <c r="Y27" s="146">
        <f>((1*I27)+(2*J27)+(3*K27)+(4*M27)+(5*N27)+(6*O27)+(7*Q27)+(8*R27)+(9*S27)+(10*U27)+(11*V27)+(12*W27))/G27</f>
        <v>7.8571428571428568</v>
      </c>
      <c r="Z27" s="147">
        <f t="shared" si="10"/>
        <v>78.571428571428584</v>
      </c>
      <c r="AA27" s="10"/>
    </row>
    <row r="28" spans="2:27" x14ac:dyDescent="0.25">
      <c r="B28" s="3"/>
      <c r="C28" s="176" t="s">
        <v>61</v>
      </c>
      <c r="D28" s="198" t="s">
        <v>108</v>
      </c>
      <c r="E28" s="197">
        <v>8</v>
      </c>
      <c r="F28" s="209">
        <v>14</v>
      </c>
      <c r="G28" s="51">
        <f t="shared" si="3"/>
        <v>14</v>
      </c>
      <c r="H28" s="232" t="s">
        <v>47</v>
      </c>
      <c r="I28" s="209"/>
      <c r="J28" s="209"/>
      <c r="K28" s="208"/>
      <c r="L28" s="41">
        <f>SUM(I28:K28)*100/G28</f>
        <v>0</v>
      </c>
      <c r="M28" s="210">
        <v>1</v>
      </c>
      <c r="N28" s="210">
        <v>2</v>
      </c>
      <c r="O28" s="28"/>
      <c r="P28" s="41">
        <f>SUM(M28:O28)*100/G28</f>
        <v>21.428571428571427</v>
      </c>
      <c r="Q28" s="210"/>
      <c r="R28" s="210">
        <v>3</v>
      </c>
      <c r="S28" s="28">
        <v>5</v>
      </c>
      <c r="T28" s="41">
        <f>SUM(Q28:S28)*100/G28</f>
        <v>57.142857142857146</v>
      </c>
      <c r="U28" s="210">
        <v>3</v>
      </c>
      <c r="V28" s="210"/>
      <c r="W28" s="28"/>
      <c r="X28" s="43">
        <f>SUM(U28:W28)*100/G27</f>
        <v>21.428571428571427</v>
      </c>
      <c r="Y28" s="199">
        <f t="shared" ref="Y28:Y29" si="17">((1*I28)+(2*J28)+(3*K28)+(4*M28)+(5*N28)+(6*O28)+(7*Q28)+(8*R28)+(9*S28)+(10*U28)+(11*V28)+(12*W28))/G28</f>
        <v>8.0714285714285712</v>
      </c>
      <c r="Z28" s="200">
        <f t="shared" ref="Z28:Z29" si="18">T28+X28</f>
        <v>78.571428571428569</v>
      </c>
      <c r="AA28" s="10"/>
    </row>
    <row r="29" spans="2:27" x14ac:dyDescent="0.25">
      <c r="B29" s="3"/>
      <c r="C29" s="176" t="s">
        <v>61</v>
      </c>
      <c r="D29" s="198" t="s">
        <v>114</v>
      </c>
      <c r="E29" s="197">
        <v>9</v>
      </c>
      <c r="F29" s="287">
        <v>14</v>
      </c>
      <c r="G29" s="51">
        <f t="shared" si="3"/>
        <v>14</v>
      </c>
      <c r="H29" s="232" t="s">
        <v>47</v>
      </c>
      <c r="I29" s="287"/>
      <c r="J29" s="287"/>
      <c r="K29" s="289"/>
      <c r="L29" s="41">
        <f>SUM(I29:K29)*100/G29</f>
        <v>0</v>
      </c>
      <c r="M29" s="288">
        <v>3</v>
      </c>
      <c r="N29" s="288">
        <v>2</v>
      </c>
      <c r="O29" s="28">
        <v>1</v>
      </c>
      <c r="P29" s="41">
        <f>SUM(M29:O29)*100/G29</f>
        <v>42.857142857142854</v>
      </c>
      <c r="Q29" s="288">
        <v>2</v>
      </c>
      <c r="R29" s="288">
        <v>1</v>
      </c>
      <c r="S29" s="28">
        <v>2</v>
      </c>
      <c r="T29" s="41">
        <f>SUM(Q29:S29)*100/G29</f>
        <v>35.714285714285715</v>
      </c>
      <c r="U29" s="288">
        <v>3</v>
      </c>
      <c r="V29" s="288"/>
      <c r="W29" s="28"/>
      <c r="X29" s="43">
        <f>SUM(U29:W29)*100/G28</f>
        <v>21.428571428571427</v>
      </c>
      <c r="Y29" s="199">
        <f t="shared" si="17"/>
        <v>7</v>
      </c>
      <c r="Z29" s="200">
        <f t="shared" si="18"/>
        <v>57.142857142857139</v>
      </c>
      <c r="AA29" s="10"/>
    </row>
    <row r="30" spans="2:27" x14ac:dyDescent="0.25">
      <c r="B30" s="3"/>
      <c r="C30" s="34"/>
      <c r="D30" s="37"/>
      <c r="E30" s="223"/>
      <c r="F30" s="233"/>
      <c r="G30" s="45"/>
      <c r="H30" s="36"/>
      <c r="I30" s="210"/>
      <c r="J30" s="210"/>
      <c r="K30" s="28"/>
      <c r="L30" s="46"/>
      <c r="M30" s="210"/>
      <c r="N30" s="210"/>
      <c r="O30" s="28"/>
      <c r="P30" s="46"/>
      <c r="Q30" s="210"/>
      <c r="R30" s="210"/>
      <c r="S30" s="28"/>
      <c r="T30" s="43"/>
      <c r="U30" s="210"/>
      <c r="V30" s="210"/>
      <c r="W30" s="28"/>
      <c r="X30" s="43"/>
      <c r="Y30" s="82">
        <f>Y29-Y28</f>
        <v>-1.0714285714285712</v>
      </c>
      <c r="Z30" s="82">
        <f>Z29-Z28</f>
        <v>-21.428571428571431</v>
      </c>
      <c r="AA30" s="10"/>
    </row>
    <row r="31" spans="2:27" x14ac:dyDescent="0.25">
      <c r="B31" s="3"/>
      <c r="C31" s="106" t="s">
        <v>61</v>
      </c>
      <c r="D31" s="73" t="s">
        <v>91</v>
      </c>
      <c r="E31" s="109">
        <v>6</v>
      </c>
      <c r="F31" s="109">
        <v>11</v>
      </c>
      <c r="G31" s="19">
        <f t="shared" si="3"/>
        <v>11</v>
      </c>
      <c r="H31" s="111" t="s">
        <v>47</v>
      </c>
      <c r="I31" s="94"/>
      <c r="J31" s="112"/>
      <c r="K31" s="112"/>
      <c r="L31" s="113">
        <f t="shared" ref="L31" si="19">SUM(I31:K31)*100/G31</f>
        <v>0</v>
      </c>
      <c r="M31" s="110">
        <v>1</v>
      </c>
      <c r="N31" s="110">
        <v>3</v>
      </c>
      <c r="O31" s="110">
        <v>1</v>
      </c>
      <c r="P31" s="89">
        <f>SUM(M31:O31)*100/G31</f>
        <v>45.454545454545453</v>
      </c>
      <c r="Q31" s="110"/>
      <c r="R31" s="110">
        <v>3</v>
      </c>
      <c r="S31" s="110">
        <v>1</v>
      </c>
      <c r="T31" s="89">
        <f>SUM(Q31:S31)*100/G31</f>
        <v>36.363636363636367</v>
      </c>
      <c r="U31" s="110">
        <v>2</v>
      </c>
      <c r="V31" s="110"/>
      <c r="W31" s="110"/>
      <c r="X31" s="113">
        <f>SUM(U31:W31)*100/G31</f>
        <v>18.181818181818183</v>
      </c>
      <c r="Y31" s="80">
        <f>((1*I31)+(2*J31)+(3*K31)+(4*M31)+(5*N31)+(6*O31)+(7*Q31)+(8*R31)+(9*S31)+(10*U31)+(11*V31)+(12*W31))/G31</f>
        <v>7.0909090909090908</v>
      </c>
      <c r="Z31" s="81">
        <f t="shared" ref="Z31" si="20">T31+X31</f>
        <v>54.545454545454547</v>
      </c>
      <c r="AA31" s="10"/>
    </row>
    <row r="32" spans="2:27" x14ac:dyDescent="0.25">
      <c r="B32" s="3"/>
      <c r="C32" s="14" t="s">
        <v>61</v>
      </c>
      <c r="D32" s="37" t="s">
        <v>20</v>
      </c>
      <c r="E32" s="20">
        <v>7</v>
      </c>
      <c r="F32" s="20">
        <v>11</v>
      </c>
      <c r="G32" s="19">
        <f t="shared" si="3"/>
        <v>11</v>
      </c>
      <c r="H32" s="14" t="s">
        <v>47</v>
      </c>
      <c r="I32" s="24"/>
      <c r="J32" s="25"/>
      <c r="K32" s="25"/>
      <c r="L32" s="46">
        <f t="shared" si="4"/>
        <v>0</v>
      </c>
      <c r="M32" s="25">
        <v>2</v>
      </c>
      <c r="N32" s="25"/>
      <c r="O32" s="25">
        <v>1</v>
      </c>
      <c r="P32" s="43">
        <f t="shared" si="5"/>
        <v>27.272727272727273</v>
      </c>
      <c r="Q32" s="25">
        <v>1</v>
      </c>
      <c r="R32" s="25">
        <v>2</v>
      </c>
      <c r="S32" s="25">
        <v>1</v>
      </c>
      <c r="T32" s="43">
        <f t="shared" si="6"/>
        <v>36.363636363636367</v>
      </c>
      <c r="U32" s="25">
        <v>4</v>
      </c>
      <c r="V32" s="25"/>
      <c r="W32" s="25"/>
      <c r="X32" s="43">
        <f t="shared" si="7"/>
        <v>36.363636363636367</v>
      </c>
      <c r="Y32" s="43">
        <f>((1*I32)+(2*J32)+(3*K32)+(4*M32)+(5*N32)+(6*O32)+(7*Q32)+(8*R32)+(9*S32)+(10*U32)+(11*V32)+(12*W32))/G32</f>
        <v>7.8181818181818183</v>
      </c>
      <c r="Z32" s="44">
        <f t="shared" si="10"/>
        <v>72.727272727272734</v>
      </c>
      <c r="AA32" s="12"/>
    </row>
    <row r="33" spans="2:27" x14ac:dyDescent="0.25">
      <c r="B33" s="3"/>
      <c r="C33" s="179" t="s">
        <v>61</v>
      </c>
      <c r="D33" s="142" t="s">
        <v>102</v>
      </c>
      <c r="E33" s="180">
        <v>8</v>
      </c>
      <c r="F33" s="180">
        <v>10</v>
      </c>
      <c r="G33" s="19">
        <f t="shared" si="3"/>
        <v>10</v>
      </c>
      <c r="H33" s="179" t="s">
        <v>47</v>
      </c>
      <c r="I33" s="180"/>
      <c r="J33" s="181"/>
      <c r="K33" s="181">
        <v>1</v>
      </c>
      <c r="L33" s="175">
        <f t="shared" si="4"/>
        <v>10</v>
      </c>
      <c r="M33" s="181"/>
      <c r="N33" s="181">
        <v>1</v>
      </c>
      <c r="O33" s="181">
        <v>1</v>
      </c>
      <c r="P33" s="146">
        <f t="shared" si="5"/>
        <v>20</v>
      </c>
      <c r="Q33" s="181"/>
      <c r="R33" s="181">
        <v>2</v>
      </c>
      <c r="S33" s="181">
        <v>3</v>
      </c>
      <c r="T33" s="146">
        <f t="shared" si="6"/>
        <v>50</v>
      </c>
      <c r="U33" s="181">
        <v>2</v>
      </c>
      <c r="V33" s="181"/>
      <c r="W33" s="181"/>
      <c r="X33" s="146">
        <f t="shared" si="7"/>
        <v>20</v>
      </c>
      <c r="Y33" s="146">
        <f>((1*I33)+(2*J33)+(3*K33)+(4*M33)+(5*N33)+(6*O33)+(7*Q33)+(8*R33)+(9*S33)+(10*U33)+(11*V33)+(12*W33))/G33</f>
        <v>7.7</v>
      </c>
      <c r="Z33" s="147">
        <f t="shared" si="10"/>
        <v>70</v>
      </c>
      <c r="AA33" s="12"/>
    </row>
    <row r="34" spans="2:27" x14ac:dyDescent="0.25">
      <c r="B34" s="3"/>
      <c r="C34" s="179" t="s">
        <v>61</v>
      </c>
      <c r="D34" s="198" t="s">
        <v>108</v>
      </c>
      <c r="E34" s="197">
        <v>9</v>
      </c>
      <c r="F34" s="209">
        <v>10</v>
      </c>
      <c r="G34" s="51">
        <f t="shared" ref="G34" si="21">I34+J34+K34+M34+N34+O34+Q34+R34+S34+U34+V34+W34</f>
        <v>10</v>
      </c>
      <c r="H34" s="232" t="s">
        <v>47</v>
      </c>
      <c r="I34" s="209"/>
      <c r="J34" s="209"/>
      <c r="K34" s="208">
        <v>1</v>
      </c>
      <c r="L34" s="41">
        <f>SUM(I34:K34)*100/G34</f>
        <v>10</v>
      </c>
      <c r="M34" s="210">
        <v>1</v>
      </c>
      <c r="N34" s="210">
        <v>1</v>
      </c>
      <c r="O34" s="28">
        <v>2</v>
      </c>
      <c r="P34" s="41">
        <f>SUM(M34:O34)*100/G34</f>
        <v>40</v>
      </c>
      <c r="Q34" s="210"/>
      <c r="R34" s="210"/>
      <c r="S34" s="28">
        <v>3</v>
      </c>
      <c r="T34" s="41">
        <f>SUM(Q34:S34)*100/G34</f>
        <v>30</v>
      </c>
      <c r="U34" s="210">
        <v>2</v>
      </c>
      <c r="V34" s="210"/>
      <c r="W34" s="28"/>
      <c r="X34" s="43">
        <f>SUM(U34:W34)*100/G33</f>
        <v>20</v>
      </c>
      <c r="Y34" s="199">
        <f t="shared" ref="Y34" si="22">((1*I34)+(2*J34)+(3*K34)+(4*M34)+(5*N34)+(6*O34)+(7*Q34)+(8*R34)+(9*S34)+(10*U34)+(11*V34)+(12*W34))/G34</f>
        <v>7.1</v>
      </c>
      <c r="Z34" s="200">
        <f t="shared" si="10"/>
        <v>50</v>
      </c>
      <c r="AA34" s="12"/>
    </row>
    <row r="35" spans="2:27" x14ac:dyDescent="0.25">
      <c r="B35" s="3"/>
      <c r="C35" s="14"/>
      <c r="D35" s="37"/>
      <c r="E35" s="223"/>
      <c r="F35" s="233"/>
      <c r="G35" s="45"/>
      <c r="H35" s="36"/>
      <c r="I35" s="210"/>
      <c r="J35" s="210"/>
      <c r="K35" s="28"/>
      <c r="L35" s="46"/>
      <c r="M35" s="210"/>
      <c r="N35" s="210"/>
      <c r="O35" s="28"/>
      <c r="P35" s="46"/>
      <c r="Q35" s="210"/>
      <c r="R35" s="210"/>
      <c r="S35" s="28"/>
      <c r="T35" s="43"/>
      <c r="U35" s="210"/>
      <c r="V35" s="210"/>
      <c r="W35" s="28"/>
      <c r="X35" s="43"/>
      <c r="Y35" s="82">
        <f>Y34-Y33</f>
        <v>-0.60000000000000053</v>
      </c>
      <c r="Z35" s="82">
        <f>Z34-Z33</f>
        <v>-20</v>
      </c>
      <c r="AA35" s="12"/>
    </row>
    <row r="36" spans="2:27" ht="16.5" customHeight="1" x14ac:dyDescent="0.25">
      <c r="B36" s="3"/>
      <c r="C36" s="153" t="s">
        <v>61</v>
      </c>
      <c r="D36" s="142" t="s">
        <v>103</v>
      </c>
      <c r="E36" s="182">
        <v>9</v>
      </c>
      <c r="F36" s="182">
        <v>12</v>
      </c>
      <c r="G36" s="51">
        <f t="shared" si="3"/>
        <v>12</v>
      </c>
      <c r="H36" s="183" t="s">
        <v>47</v>
      </c>
      <c r="I36" s="182"/>
      <c r="J36" s="144"/>
      <c r="K36" s="144"/>
      <c r="L36" s="175">
        <f t="shared" si="4"/>
        <v>0</v>
      </c>
      <c r="M36" s="144"/>
      <c r="N36" s="144"/>
      <c r="O36" s="144"/>
      <c r="P36" s="146">
        <f t="shared" si="5"/>
        <v>0</v>
      </c>
      <c r="Q36" s="144"/>
      <c r="R36" s="144">
        <v>1</v>
      </c>
      <c r="S36" s="144">
        <v>3</v>
      </c>
      <c r="T36" s="146">
        <f t="shared" si="6"/>
        <v>33.333333333333336</v>
      </c>
      <c r="U36" s="144">
        <v>8</v>
      </c>
      <c r="V36" s="144"/>
      <c r="W36" s="144"/>
      <c r="X36" s="146">
        <f t="shared" si="7"/>
        <v>66.666666666666671</v>
      </c>
      <c r="Y36" s="146">
        <f>((1*I36)+(2*J36)+(3*K36)+(4*M36)+(5*N36)+(6*O36)+(7*Q36)+(8*R36)+(9*S36)+(10*U36)+(11*V36)+(12*W36))/G36</f>
        <v>9.5833333333333339</v>
      </c>
      <c r="Z36" s="147">
        <f t="shared" si="10"/>
        <v>100</v>
      </c>
      <c r="AA36" s="13"/>
    </row>
    <row r="37" spans="2:27" ht="16.5" customHeight="1" x14ac:dyDescent="0.25">
      <c r="B37" s="3"/>
      <c r="C37" s="21"/>
      <c r="D37" s="37"/>
      <c r="E37" s="22"/>
      <c r="F37" s="22"/>
      <c r="G37" s="84"/>
      <c r="H37" s="26"/>
      <c r="I37" s="27"/>
      <c r="J37" s="6"/>
      <c r="K37" s="6"/>
      <c r="L37" s="46"/>
      <c r="M37" s="6"/>
      <c r="N37" s="6"/>
      <c r="O37" s="6"/>
      <c r="P37" s="43"/>
      <c r="Q37" s="6"/>
      <c r="R37" s="6"/>
      <c r="S37" s="6"/>
      <c r="T37" s="43"/>
      <c r="U37" s="6"/>
      <c r="V37" s="6"/>
      <c r="W37" s="6"/>
      <c r="X37" s="43"/>
      <c r="Y37" s="43"/>
      <c r="Z37" s="43"/>
      <c r="AA37" s="13"/>
    </row>
    <row r="38" spans="2:27" x14ac:dyDescent="0.25">
      <c r="B38" s="3"/>
      <c r="C38" s="5"/>
      <c r="D38" s="142" t="s">
        <v>102</v>
      </c>
      <c r="E38" s="3"/>
      <c r="F38" s="3"/>
      <c r="G38" s="107"/>
      <c r="H38" s="183" t="s">
        <v>47</v>
      </c>
      <c r="I38" s="18"/>
      <c r="J38" s="6"/>
      <c r="K38" s="6"/>
      <c r="L38" s="46"/>
      <c r="M38" s="6"/>
      <c r="N38" s="6"/>
      <c r="O38" s="6"/>
      <c r="P38" s="46"/>
      <c r="Q38" s="6"/>
      <c r="R38" s="6"/>
      <c r="S38" s="6"/>
      <c r="T38" s="43"/>
      <c r="U38" s="6"/>
      <c r="V38" s="6"/>
      <c r="W38" s="6"/>
      <c r="X38" s="43"/>
      <c r="Y38" s="146">
        <f>AVERAGE(Y36,Y33,Y27,Y21,Y16)</f>
        <v>8.3584523809523823</v>
      </c>
      <c r="Z38" s="146">
        <f>AVERAGE(Z36,Z33,Z27,Z21,Z16)</f>
        <v>76.857142857142861</v>
      </c>
      <c r="AA38" s="184"/>
    </row>
    <row r="39" spans="2:27" x14ac:dyDescent="0.25">
      <c r="B39" s="3"/>
      <c r="C39" s="4"/>
      <c r="D39" s="198" t="s">
        <v>108</v>
      </c>
      <c r="E39" s="39"/>
      <c r="F39" s="40"/>
      <c r="G39" s="107"/>
      <c r="H39" s="232" t="s">
        <v>47</v>
      </c>
      <c r="I39" s="28"/>
      <c r="J39" s="11"/>
      <c r="K39" s="11"/>
      <c r="L39" s="46"/>
      <c r="M39" s="11"/>
      <c r="N39" s="11"/>
      <c r="O39" s="11"/>
      <c r="P39" s="47"/>
      <c r="Q39" s="11"/>
      <c r="R39" s="11"/>
      <c r="S39" s="11"/>
      <c r="T39" s="32"/>
      <c r="U39" s="11"/>
      <c r="V39" s="11"/>
      <c r="W39" s="11"/>
      <c r="X39" s="38"/>
      <c r="Y39" s="234">
        <f>AVERAGE(Y34,Y28,Y22,Y17,Y13)</f>
        <v>7.7863865546218474</v>
      </c>
      <c r="Z39" s="234">
        <f>AVERAGE(Z34,Z28,Z22,Z17,Z13)</f>
        <v>73.907563025210081</v>
      </c>
    </row>
    <row r="40" spans="2:27" x14ac:dyDescent="0.25">
      <c r="B40" s="3"/>
      <c r="C40" s="4"/>
      <c r="D40" s="198" t="s">
        <v>114</v>
      </c>
      <c r="E40" s="39"/>
      <c r="F40" s="40"/>
      <c r="G40" s="107"/>
      <c r="H40" s="232" t="s">
        <v>47</v>
      </c>
      <c r="I40" s="28"/>
      <c r="J40" s="11"/>
      <c r="K40" s="11"/>
      <c r="L40" s="46"/>
      <c r="M40" s="11"/>
      <c r="N40" s="11"/>
      <c r="O40" s="11"/>
      <c r="P40" s="47"/>
      <c r="Q40" s="11"/>
      <c r="R40" s="11"/>
      <c r="S40" s="11"/>
      <c r="T40" s="32"/>
      <c r="U40" s="11"/>
      <c r="V40" s="11"/>
      <c r="W40" s="11"/>
      <c r="X40" s="38"/>
      <c r="Y40" s="234">
        <f>AVERAGE(Y29,Y23,Y18,Y14,Y12)</f>
        <v>8.1600511508951392</v>
      </c>
      <c r="Z40" s="234">
        <f>AVERAGE(Z29,Z23,Z18,Z14,Z13)</f>
        <v>79.80952380952381</v>
      </c>
    </row>
    <row r="41" spans="2:27" x14ac:dyDescent="0.25">
      <c r="B41" s="3"/>
      <c r="C41" s="4"/>
      <c r="D41" s="53"/>
      <c r="E41" s="39"/>
      <c r="F41" s="40"/>
      <c r="G41" s="107"/>
      <c r="H41" s="40"/>
      <c r="I41" s="28"/>
      <c r="J41" s="11"/>
      <c r="K41" s="11"/>
      <c r="L41" s="46"/>
      <c r="M41" s="11"/>
      <c r="N41" s="11"/>
      <c r="O41" s="11"/>
      <c r="P41" s="47"/>
      <c r="Q41" s="11"/>
      <c r="R41" s="11"/>
      <c r="S41" s="11"/>
      <c r="T41" s="32"/>
      <c r="U41" s="11"/>
      <c r="V41" s="11"/>
      <c r="W41" s="11"/>
      <c r="X41" s="38"/>
      <c r="Y41" s="82">
        <f>Y40-Y39</f>
        <v>0.37366459627329185</v>
      </c>
      <c r="Z41" s="82">
        <f>Z40-Z39</f>
        <v>5.9019607843137294</v>
      </c>
    </row>
    <row r="42" spans="2:27" x14ac:dyDescent="0.25">
      <c r="B42" s="3"/>
      <c r="C42" s="4" t="s">
        <v>75</v>
      </c>
      <c r="D42" s="53" t="s">
        <v>114</v>
      </c>
      <c r="E42" s="294">
        <v>5</v>
      </c>
      <c r="F42" s="295">
        <v>23</v>
      </c>
      <c r="G42" s="51">
        <f t="shared" ref="G42:G44" si="23">I42+J42+K42+M42+N42+O42+Q42+R42+S42+U42+V42+W42</f>
        <v>21</v>
      </c>
      <c r="H42" s="232" t="s">
        <v>48</v>
      </c>
      <c r="I42" s="28"/>
      <c r="J42" s="11"/>
      <c r="K42" s="11"/>
      <c r="L42" s="41">
        <f>SUM(I42:K42)*100/G42</f>
        <v>0</v>
      </c>
      <c r="M42" s="11"/>
      <c r="N42" s="11"/>
      <c r="O42" s="11"/>
      <c r="P42" s="41">
        <f>SUM(M42:O42)*100/G42</f>
        <v>0</v>
      </c>
      <c r="Q42" s="11"/>
      <c r="R42" s="11">
        <v>1</v>
      </c>
      <c r="S42" s="11">
        <v>8</v>
      </c>
      <c r="T42" s="41">
        <f>SUM(Q42:S42)*100/G42</f>
        <v>42.857142857142854</v>
      </c>
      <c r="U42" s="11">
        <v>7</v>
      </c>
      <c r="V42" s="11">
        <v>3</v>
      </c>
      <c r="W42" s="11">
        <v>2</v>
      </c>
      <c r="X42" s="43">
        <f>SUM(U42:W42)*100/G42</f>
        <v>57.142857142857146</v>
      </c>
      <c r="Y42" s="199">
        <f t="shared" ref="Y42:Y44" si="24">((1*I42)+(2*J42)+(3*K42)+(4*M42)+(5*N42)+(6*O42)+(7*Q42)+(8*R42)+(9*S42)+(10*U42)+(11*V42)+(12*W42))/G42</f>
        <v>9.8571428571428577</v>
      </c>
      <c r="Z42" s="200">
        <f t="shared" ref="Z42:Z44" si="25">T42+X42</f>
        <v>100</v>
      </c>
      <c r="AA42" t="s">
        <v>121</v>
      </c>
    </row>
    <row r="43" spans="2:27" x14ac:dyDescent="0.25">
      <c r="B43" s="3"/>
      <c r="C43" s="4" t="s">
        <v>75</v>
      </c>
      <c r="D43" s="198" t="s">
        <v>108</v>
      </c>
      <c r="E43" s="197">
        <v>5</v>
      </c>
      <c r="F43" s="209">
        <v>9</v>
      </c>
      <c r="G43" s="51">
        <f t="shared" si="23"/>
        <v>9</v>
      </c>
      <c r="H43" s="232" t="s">
        <v>48</v>
      </c>
      <c r="I43" s="209"/>
      <c r="J43" s="209"/>
      <c r="K43" s="208"/>
      <c r="L43" s="41">
        <f>SUM(I43:K43)*100/G43</f>
        <v>0</v>
      </c>
      <c r="M43" s="210"/>
      <c r="N43" s="210"/>
      <c r="O43" s="28"/>
      <c r="P43" s="41">
        <f>SUM(M43:O43)*100/G43</f>
        <v>0</v>
      </c>
      <c r="Q43" s="210"/>
      <c r="R43" s="210">
        <v>1</v>
      </c>
      <c r="S43" s="28">
        <v>3</v>
      </c>
      <c r="T43" s="41">
        <f>SUM(Q43:S43)*100/G43</f>
        <v>44.444444444444443</v>
      </c>
      <c r="U43" s="210">
        <v>3</v>
      </c>
      <c r="V43" s="210">
        <v>2</v>
      </c>
      <c r="W43" s="28"/>
      <c r="X43" s="43">
        <f>SUM(U43:W43)*100/G43</f>
        <v>55.555555555555557</v>
      </c>
      <c r="Y43" s="199">
        <f t="shared" si="24"/>
        <v>9.6666666666666661</v>
      </c>
      <c r="Z43" s="200">
        <f t="shared" si="25"/>
        <v>100</v>
      </c>
      <c r="AA43" t="s">
        <v>78</v>
      </c>
    </row>
    <row r="44" spans="2:27" x14ac:dyDescent="0.25">
      <c r="B44" s="3"/>
      <c r="C44" s="4" t="s">
        <v>75</v>
      </c>
      <c r="D44" s="198" t="s">
        <v>114</v>
      </c>
      <c r="E44" s="197">
        <v>6</v>
      </c>
      <c r="F44" s="287">
        <v>10</v>
      </c>
      <c r="G44" s="51">
        <f t="shared" si="23"/>
        <v>9</v>
      </c>
      <c r="H44" s="232" t="s">
        <v>48</v>
      </c>
      <c r="I44" s="287"/>
      <c r="J44" s="287"/>
      <c r="K44" s="289"/>
      <c r="L44" s="41">
        <f>SUM(I44:K44)*100/G44</f>
        <v>0</v>
      </c>
      <c r="M44" s="288"/>
      <c r="N44" s="288"/>
      <c r="O44" s="28"/>
      <c r="P44" s="41">
        <f>SUM(M44:O44)*100/G44</f>
        <v>0</v>
      </c>
      <c r="Q44" s="288">
        <v>2</v>
      </c>
      <c r="R44" s="288">
        <v>2</v>
      </c>
      <c r="S44" s="28">
        <v>3</v>
      </c>
      <c r="T44" s="41">
        <f>SUM(Q44:S44)*100/G44</f>
        <v>77.777777777777771</v>
      </c>
      <c r="U44" s="288">
        <v>1</v>
      </c>
      <c r="V44" s="288">
        <v>1</v>
      </c>
      <c r="W44" s="28"/>
      <c r="X44" s="43">
        <f>SUM(U44:W44)*100/G44</f>
        <v>22.222222222222221</v>
      </c>
      <c r="Y44" s="199">
        <f t="shared" si="24"/>
        <v>8.6666666666666661</v>
      </c>
      <c r="Z44" s="200">
        <f t="shared" si="25"/>
        <v>100</v>
      </c>
      <c r="AA44" t="s">
        <v>78</v>
      </c>
    </row>
    <row r="45" spans="2:27" x14ac:dyDescent="0.25">
      <c r="B45" s="3"/>
      <c r="C45" s="4"/>
      <c r="D45" s="198"/>
      <c r="E45" s="197"/>
      <c r="F45" s="287"/>
      <c r="G45" s="51"/>
      <c r="H45" s="232"/>
      <c r="I45" s="287"/>
      <c r="J45" s="287"/>
      <c r="K45" s="289"/>
      <c r="L45" s="41"/>
      <c r="M45" s="288"/>
      <c r="N45" s="288"/>
      <c r="O45" s="28"/>
      <c r="P45" s="41"/>
      <c r="Q45" s="288"/>
      <c r="R45" s="288"/>
      <c r="S45" s="28"/>
      <c r="T45" s="41"/>
      <c r="U45" s="288"/>
      <c r="V45" s="288"/>
      <c r="W45" s="28"/>
      <c r="X45" s="43"/>
      <c r="Y45" s="82">
        <f>Y44-Y43</f>
        <v>-1</v>
      </c>
      <c r="Z45" s="82">
        <f>Z44-Z43</f>
        <v>0</v>
      </c>
    </row>
    <row r="46" spans="2:27" x14ac:dyDescent="0.25">
      <c r="B46" s="3"/>
      <c r="C46" s="141" t="s">
        <v>74</v>
      </c>
      <c r="D46" s="187" t="s">
        <v>102</v>
      </c>
      <c r="E46" s="143">
        <v>5</v>
      </c>
      <c r="F46" s="218">
        <v>15</v>
      </c>
      <c r="G46" s="219">
        <f t="shared" si="3"/>
        <v>15</v>
      </c>
      <c r="H46" s="235" t="s">
        <v>48</v>
      </c>
      <c r="I46" s="218"/>
      <c r="J46" s="221"/>
      <c r="K46" s="221"/>
      <c r="L46" s="236">
        <f t="shared" ref="L46:L78" si="26">SUM(I46:K46)*100/G46</f>
        <v>0</v>
      </c>
      <c r="M46" s="221">
        <v>1</v>
      </c>
      <c r="N46" s="221"/>
      <c r="O46" s="221"/>
      <c r="P46" s="236">
        <f t="shared" ref="P46:P78" si="27">SUM(M46:O46)*100/G46</f>
        <v>6.666666666666667</v>
      </c>
      <c r="Q46" s="221"/>
      <c r="R46" s="221">
        <v>3</v>
      </c>
      <c r="S46" s="221">
        <v>3</v>
      </c>
      <c r="T46" s="236">
        <f t="shared" ref="T46:T78" si="28">SUM(Q46:S46)*100/G46</f>
        <v>40</v>
      </c>
      <c r="U46" s="221">
        <v>7</v>
      </c>
      <c r="V46" s="221">
        <v>1</v>
      </c>
      <c r="W46" s="150"/>
      <c r="X46" s="156">
        <f t="shared" ref="X46:X78" si="29">SUM(U46:W46)*100/G46</f>
        <v>53.333333333333336</v>
      </c>
      <c r="Y46" s="146">
        <f t="shared" ref="Y46:Y91" si="30">(($I$11*I46)+($J$11*J46)+($K$11*K46)+($M$11*M46)+($N$11*N46)+($O$11*O46)+($Q$11*Q46)+($R$11*R46)+($S$11*S46)+($U$11*U46)+($V$11*V46)+($W$11*W46))/F46</f>
        <v>9.0666666666666664</v>
      </c>
      <c r="Z46" s="147">
        <f>T50+X50</f>
        <v>92.857142857142861</v>
      </c>
    </row>
    <row r="47" spans="2:27" x14ac:dyDescent="0.25">
      <c r="B47" s="3"/>
      <c r="C47" s="141" t="s">
        <v>74</v>
      </c>
      <c r="D47" s="198" t="s">
        <v>108</v>
      </c>
      <c r="E47" s="197">
        <v>6</v>
      </c>
      <c r="F47" s="209">
        <v>14</v>
      </c>
      <c r="G47" s="51">
        <f t="shared" si="3"/>
        <v>14</v>
      </c>
      <c r="H47" s="232" t="s">
        <v>48</v>
      </c>
      <c r="I47" s="209"/>
      <c r="J47" s="209"/>
      <c r="K47" s="208"/>
      <c r="L47" s="41">
        <f>SUM(I47:K47)*100/G47</f>
        <v>0</v>
      </c>
      <c r="M47" s="210"/>
      <c r="N47" s="210"/>
      <c r="O47" s="28"/>
      <c r="P47" s="41">
        <f>SUM(M47:O47)*100/G47</f>
        <v>0</v>
      </c>
      <c r="Q47" s="210">
        <v>3</v>
      </c>
      <c r="R47" s="210">
        <v>3</v>
      </c>
      <c r="S47" s="28">
        <v>3</v>
      </c>
      <c r="T47" s="41">
        <f>SUM(Q47:S47)*100/G47</f>
        <v>64.285714285714292</v>
      </c>
      <c r="U47" s="210">
        <v>4</v>
      </c>
      <c r="V47" s="210">
        <v>1</v>
      </c>
      <c r="W47" s="28"/>
      <c r="X47" s="43">
        <f>SUM(U47:W47)*100/G46</f>
        <v>33.333333333333336</v>
      </c>
      <c r="Y47" s="199">
        <f t="shared" ref="Y47:Y48" si="31">((1*I47)+(2*J47)+(3*K47)+(4*M47)+(5*N47)+(6*O47)+(7*Q47)+(8*R47)+(9*S47)+(10*U47)+(11*V47)+(12*W47))/G47</f>
        <v>8.7857142857142865</v>
      </c>
      <c r="Z47" s="200">
        <f t="shared" ref="Z47:Z48" si="32">T47+X47</f>
        <v>97.61904761904762</v>
      </c>
      <c r="AA47" t="s">
        <v>112</v>
      </c>
    </row>
    <row r="48" spans="2:27" x14ac:dyDescent="0.25">
      <c r="B48" s="3"/>
      <c r="C48" s="141" t="s">
        <v>75</v>
      </c>
      <c r="D48" s="198" t="s">
        <v>114</v>
      </c>
      <c r="E48" s="197">
        <v>7</v>
      </c>
      <c r="F48" s="287">
        <v>17</v>
      </c>
      <c r="G48" s="51">
        <f t="shared" si="3"/>
        <v>15</v>
      </c>
      <c r="H48" s="232" t="s">
        <v>48</v>
      </c>
      <c r="I48" s="287"/>
      <c r="J48" s="287"/>
      <c r="K48" s="289"/>
      <c r="L48" s="41">
        <f>SUM(I48:K48)*100/G48</f>
        <v>0</v>
      </c>
      <c r="M48" s="288"/>
      <c r="N48" s="288"/>
      <c r="O48" s="28">
        <v>3</v>
      </c>
      <c r="P48" s="41">
        <f>SUM(M48:O48)*100/G48</f>
        <v>20</v>
      </c>
      <c r="Q48" s="288">
        <v>1</v>
      </c>
      <c r="R48" s="288">
        <v>4</v>
      </c>
      <c r="S48" s="28">
        <v>2</v>
      </c>
      <c r="T48" s="41">
        <f>SUM(Q48:S48)*100/G48</f>
        <v>46.666666666666664</v>
      </c>
      <c r="U48" s="288">
        <v>5</v>
      </c>
      <c r="V48" s="288"/>
      <c r="W48" s="28"/>
      <c r="X48" s="43">
        <f>SUM(U48:W48)*100/G48</f>
        <v>33.333333333333336</v>
      </c>
      <c r="Y48" s="199">
        <f t="shared" si="31"/>
        <v>8.3333333333333339</v>
      </c>
      <c r="Z48" s="200">
        <f t="shared" si="32"/>
        <v>80</v>
      </c>
      <c r="AA48" t="s">
        <v>121</v>
      </c>
    </row>
    <row r="49" spans="2:27" x14ac:dyDescent="0.25">
      <c r="B49" s="3"/>
      <c r="C49" s="39"/>
      <c r="D49" s="42"/>
      <c r="E49" s="18"/>
      <c r="F49" s="223"/>
      <c r="G49" s="224"/>
      <c r="H49" s="237"/>
      <c r="I49" s="223"/>
      <c r="J49" s="226"/>
      <c r="K49" s="226"/>
      <c r="L49" s="238"/>
      <c r="M49" s="226"/>
      <c r="N49" s="226"/>
      <c r="O49" s="226"/>
      <c r="P49" s="238"/>
      <c r="Q49" s="226"/>
      <c r="R49" s="226"/>
      <c r="S49" s="226"/>
      <c r="T49" s="238"/>
      <c r="U49" s="226"/>
      <c r="V49" s="226"/>
      <c r="W49" s="11"/>
      <c r="X49" s="159"/>
      <c r="Y49" s="82">
        <f>Y48-Y47</f>
        <v>-0.45238095238095255</v>
      </c>
      <c r="Z49" s="82">
        <f>Z48-Z47</f>
        <v>-17.61904761904762</v>
      </c>
    </row>
    <row r="50" spans="2:27" x14ac:dyDescent="0.25">
      <c r="B50" s="3"/>
      <c r="C50" s="4" t="s">
        <v>75</v>
      </c>
      <c r="D50" s="37" t="s">
        <v>20</v>
      </c>
      <c r="E50" s="3">
        <v>5</v>
      </c>
      <c r="F50" s="3">
        <v>14</v>
      </c>
      <c r="G50" s="19">
        <f t="shared" si="3"/>
        <v>14</v>
      </c>
      <c r="H50" s="5" t="s">
        <v>48</v>
      </c>
      <c r="I50" s="18"/>
      <c r="J50" s="6"/>
      <c r="K50" s="6">
        <v>1</v>
      </c>
      <c r="L50" s="159">
        <f t="shared" si="26"/>
        <v>7.1428571428571432</v>
      </c>
      <c r="M50" s="6"/>
      <c r="N50" s="6"/>
      <c r="O50" s="6"/>
      <c r="P50" s="159">
        <f t="shared" si="27"/>
        <v>0</v>
      </c>
      <c r="Q50" s="6">
        <v>1</v>
      </c>
      <c r="R50" s="6"/>
      <c r="S50" s="6">
        <v>2</v>
      </c>
      <c r="T50" s="159">
        <f t="shared" si="28"/>
        <v>21.428571428571427</v>
      </c>
      <c r="U50" s="6">
        <v>7</v>
      </c>
      <c r="V50" s="6">
        <v>3</v>
      </c>
      <c r="W50" s="6"/>
      <c r="X50" s="159">
        <f t="shared" si="29"/>
        <v>71.428571428571431</v>
      </c>
      <c r="Y50" s="43">
        <f t="shared" si="30"/>
        <v>9.3571428571428577</v>
      </c>
      <c r="Z50" s="44">
        <f>T51+X51</f>
        <v>92.857142857142861</v>
      </c>
    </row>
    <row r="51" spans="2:27" x14ac:dyDescent="0.25">
      <c r="B51" s="3"/>
      <c r="C51" s="141" t="s">
        <v>75</v>
      </c>
      <c r="D51" s="142" t="s">
        <v>102</v>
      </c>
      <c r="E51" s="143">
        <v>6</v>
      </c>
      <c r="F51" s="143">
        <v>14</v>
      </c>
      <c r="G51" s="19">
        <f t="shared" si="3"/>
        <v>14</v>
      </c>
      <c r="H51" s="174" t="s">
        <v>48</v>
      </c>
      <c r="I51" s="143"/>
      <c r="J51" s="144"/>
      <c r="K51" s="144"/>
      <c r="L51" s="156">
        <f t="shared" si="26"/>
        <v>0</v>
      </c>
      <c r="M51" s="144">
        <v>1</v>
      </c>
      <c r="N51" s="144"/>
      <c r="O51" s="144"/>
      <c r="P51" s="156">
        <f t="shared" si="27"/>
        <v>7.1428571428571432</v>
      </c>
      <c r="Q51" s="144">
        <v>1</v>
      </c>
      <c r="R51" s="144">
        <v>1</v>
      </c>
      <c r="S51" s="144">
        <v>6</v>
      </c>
      <c r="T51" s="156">
        <f t="shared" si="28"/>
        <v>57.142857142857146</v>
      </c>
      <c r="U51" s="144">
        <v>5</v>
      </c>
      <c r="V51" s="144"/>
      <c r="W51" s="144"/>
      <c r="X51" s="156">
        <f t="shared" si="29"/>
        <v>35.714285714285715</v>
      </c>
      <c r="Y51" s="146">
        <f t="shared" si="30"/>
        <v>8.7857142857142865</v>
      </c>
      <c r="Z51" s="147">
        <f t="shared" si="10"/>
        <v>92.857142857142861</v>
      </c>
    </row>
    <row r="52" spans="2:27" x14ac:dyDescent="0.25">
      <c r="B52" s="3"/>
      <c r="C52" s="141" t="s">
        <v>75</v>
      </c>
      <c r="D52" s="198" t="s">
        <v>108</v>
      </c>
      <c r="E52" s="197">
        <v>7</v>
      </c>
      <c r="F52" s="209">
        <v>13</v>
      </c>
      <c r="G52" s="51">
        <f t="shared" ref="G52:G53" si="33">I52+J52+K52+M52+N52+O52+Q52+R52+S52+U52+V52+W52</f>
        <v>13</v>
      </c>
      <c r="H52" s="232" t="s">
        <v>48</v>
      </c>
      <c r="I52" s="209">
        <v>1</v>
      </c>
      <c r="J52" s="209"/>
      <c r="K52" s="208"/>
      <c r="L52" s="41">
        <f>SUM(I52:K52)*100/G52</f>
        <v>7.6923076923076925</v>
      </c>
      <c r="M52" s="210"/>
      <c r="N52" s="210"/>
      <c r="O52" s="28">
        <v>1</v>
      </c>
      <c r="P52" s="41">
        <f>SUM(M52:O52)*100/G52</f>
        <v>7.6923076923076925</v>
      </c>
      <c r="Q52" s="210">
        <v>2</v>
      </c>
      <c r="R52" s="210">
        <v>4</v>
      </c>
      <c r="S52" s="28">
        <v>3</v>
      </c>
      <c r="T52" s="41">
        <f>SUM(Q52:S52)*100/G52</f>
        <v>69.230769230769226</v>
      </c>
      <c r="U52" s="210">
        <v>2</v>
      </c>
      <c r="V52" s="210"/>
      <c r="W52" s="28"/>
      <c r="X52" s="43">
        <f>SUM(U52:W52)*100/G51</f>
        <v>14.285714285714286</v>
      </c>
      <c r="Y52" s="199">
        <f t="shared" ref="Y52:Y53" si="34">((1*I52)+(2*J52)+(3*K52)+(4*M52)+(5*N52)+(6*O52)+(7*Q52)+(8*R52)+(9*S52)+(10*U52)+(11*V52)+(12*W52))/G52</f>
        <v>7.6923076923076925</v>
      </c>
      <c r="Z52" s="200">
        <f t="shared" si="10"/>
        <v>83.516483516483518</v>
      </c>
      <c r="AA52" t="s">
        <v>78</v>
      </c>
    </row>
    <row r="53" spans="2:27" x14ac:dyDescent="0.25">
      <c r="B53" s="3"/>
      <c r="C53" s="141" t="s">
        <v>75</v>
      </c>
      <c r="D53" s="198" t="s">
        <v>114</v>
      </c>
      <c r="E53" s="197">
        <v>8</v>
      </c>
      <c r="F53" s="287">
        <v>15</v>
      </c>
      <c r="G53" s="51">
        <f t="shared" si="33"/>
        <v>14</v>
      </c>
      <c r="H53" s="232" t="s">
        <v>48</v>
      </c>
      <c r="I53" s="287">
        <v>1</v>
      </c>
      <c r="J53" s="287"/>
      <c r="K53" s="289">
        <v>1</v>
      </c>
      <c r="L53" s="41">
        <f>SUM(I53:K53)*100/G53</f>
        <v>14.285714285714286</v>
      </c>
      <c r="M53" s="288"/>
      <c r="N53" s="288"/>
      <c r="O53" s="28">
        <v>1</v>
      </c>
      <c r="P53" s="41">
        <f>SUM(M53:O53)*100/G53</f>
        <v>7.1428571428571432</v>
      </c>
      <c r="Q53" s="288">
        <v>1</v>
      </c>
      <c r="R53" s="288">
        <v>2</v>
      </c>
      <c r="S53" s="28">
        <v>5</v>
      </c>
      <c r="T53" s="41">
        <f>SUM(Q53:S53)*100/G53</f>
        <v>57.142857142857146</v>
      </c>
      <c r="U53" s="288">
        <v>2</v>
      </c>
      <c r="V53" s="288"/>
      <c r="W53" s="28">
        <v>1</v>
      </c>
      <c r="X53" s="43">
        <f>SUM(U53:W53)*100/G53</f>
        <v>21.428571428571427</v>
      </c>
      <c r="Y53" s="199">
        <f t="shared" si="34"/>
        <v>7.8571428571428568</v>
      </c>
      <c r="Z53" s="200">
        <f t="shared" si="10"/>
        <v>78.571428571428569</v>
      </c>
      <c r="AA53" t="s">
        <v>78</v>
      </c>
    </row>
    <row r="54" spans="2:27" x14ac:dyDescent="0.25">
      <c r="B54" s="3"/>
      <c r="C54" s="4"/>
      <c r="D54" s="42"/>
      <c r="E54" s="18"/>
      <c r="F54" s="223"/>
      <c r="G54" s="224"/>
      <c r="H54" s="237"/>
      <c r="I54" s="223"/>
      <c r="J54" s="226"/>
      <c r="K54" s="226"/>
      <c r="L54" s="238"/>
      <c r="M54" s="226"/>
      <c r="N54" s="226"/>
      <c r="O54" s="226"/>
      <c r="P54" s="238"/>
      <c r="Q54" s="226"/>
      <c r="R54" s="226"/>
      <c r="S54" s="226"/>
      <c r="T54" s="238"/>
      <c r="U54" s="226"/>
      <c r="V54" s="226"/>
      <c r="W54" s="11"/>
      <c r="X54" s="159"/>
      <c r="Y54" s="82">
        <f>Y53-Y52</f>
        <v>0.16483516483516425</v>
      </c>
      <c r="Z54" s="82">
        <f>Z53-Z52</f>
        <v>-4.9450549450549488</v>
      </c>
    </row>
    <row r="55" spans="2:27" x14ac:dyDescent="0.25">
      <c r="B55" s="3"/>
      <c r="C55" s="78" t="s">
        <v>97</v>
      </c>
      <c r="D55" s="73" t="s">
        <v>91</v>
      </c>
      <c r="E55" s="108">
        <v>5</v>
      </c>
      <c r="F55" s="108">
        <v>15</v>
      </c>
      <c r="G55" s="19">
        <f t="shared" si="3"/>
        <v>15</v>
      </c>
      <c r="H55" s="103" t="s">
        <v>48</v>
      </c>
      <c r="I55" s="75"/>
      <c r="J55" s="110"/>
      <c r="K55" s="110"/>
      <c r="L55" s="113">
        <f t="shared" si="26"/>
        <v>0</v>
      </c>
      <c r="M55" s="110"/>
      <c r="N55" s="110"/>
      <c r="O55" s="110"/>
      <c r="P55" s="113">
        <f t="shared" si="27"/>
        <v>0</v>
      </c>
      <c r="Q55" s="110"/>
      <c r="R55" s="110">
        <v>1</v>
      </c>
      <c r="S55" s="110">
        <v>1</v>
      </c>
      <c r="T55" s="113">
        <f t="shared" si="28"/>
        <v>13.333333333333334</v>
      </c>
      <c r="U55" s="110">
        <v>3</v>
      </c>
      <c r="V55" s="110">
        <v>2</v>
      </c>
      <c r="W55" s="110">
        <v>8</v>
      </c>
      <c r="X55" s="113">
        <f t="shared" si="29"/>
        <v>86.666666666666671</v>
      </c>
      <c r="Y55" s="80">
        <f>((1*I55)+(2*J55)+(3*K55)+(4*M55)+(5*N55)+(6*O55)+(7*Q55)+(8*R55)+(9*S55)+(10*U55)+(11*V55)+(12*W55))/G55</f>
        <v>11</v>
      </c>
      <c r="Z55" s="81">
        <f t="shared" si="10"/>
        <v>100</v>
      </c>
    </row>
    <row r="56" spans="2:27" x14ac:dyDescent="0.25">
      <c r="B56" s="3"/>
      <c r="C56" s="4" t="s">
        <v>74</v>
      </c>
      <c r="D56" s="37" t="s">
        <v>20</v>
      </c>
      <c r="E56" s="3">
        <v>6</v>
      </c>
      <c r="F56" s="3">
        <v>15</v>
      </c>
      <c r="G56" s="19">
        <f t="shared" si="3"/>
        <v>15</v>
      </c>
      <c r="H56" s="5" t="s">
        <v>48</v>
      </c>
      <c r="I56" s="18"/>
      <c r="J56" s="6"/>
      <c r="K56" s="6"/>
      <c r="L56" s="159">
        <f t="shared" si="26"/>
        <v>0</v>
      </c>
      <c r="M56" s="6">
        <v>1</v>
      </c>
      <c r="N56" s="6"/>
      <c r="O56" s="6"/>
      <c r="P56" s="159">
        <f t="shared" si="27"/>
        <v>6.666666666666667</v>
      </c>
      <c r="Q56" s="6"/>
      <c r="R56" s="6"/>
      <c r="S56" s="6">
        <v>5</v>
      </c>
      <c r="T56" s="159">
        <f t="shared" si="28"/>
        <v>33.333333333333336</v>
      </c>
      <c r="U56" s="6">
        <v>1</v>
      </c>
      <c r="V56" s="6">
        <v>2</v>
      </c>
      <c r="W56" s="6">
        <v>6</v>
      </c>
      <c r="X56" s="159">
        <f t="shared" si="29"/>
        <v>60</v>
      </c>
      <c r="Y56" s="43">
        <f t="shared" si="30"/>
        <v>10.199999999999999</v>
      </c>
      <c r="Z56" s="44">
        <f t="shared" si="10"/>
        <v>93.333333333333343</v>
      </c>
    </row>
    <row r="57" spans="2:27" x14ac:dyDescent="0.25">
      <c r="B57" s="3"/>
      <c r="C57" s="141" t="s">
        <v>74</v>
      </c>
      <c r="D57" s="142" t="s">
        <v>102</v>
      </c>
      <c r="E57" s="143">
        <v>7</v>
      </c>
      <c r="F57" s="143">
        <v>14</v>
      </c>
      <c r="G57" s="19">
        <f t="shared" si="3"/>
        <v>14</v>
      </c>
      <c r="H57" s="174" t="s">
        <v>48</v>
      </c>
      <c r="I57" s="143"/>
      <c r="J57" s="144"/>
      <c r="K57" s="144"/>
      <c r="L57" s="156">
        <f t="shared" si="26"/>
        <v>0</v>
      </c>
      <c r="M57" s="144">
        <v>1</v>
      </c>
      <c r="N57" s="144">
        <v>1</v>
      </c>
      <c r="O57" s="144">
        <v>1</v>
      </c>
      <c r="P57" s="156">
        <f t="shared" si="27"/>
        <v>21.428571428571427</v>
      </c>
      <c r="Q57" s="144">
        <v>2</v>
      </c>
      <c r="R57" s="144"/>
      <c r="S57" s="144">
        <v>2</v>
      </c>
      <c r="T57" s="156">
        <f t="shared" si="28"/>
        <v>28.571428571428573</v>
      </c>
      <c r="U57" s="144">
        <v>5</v>
      </c>
      <c r="V57" s="144">
        <v>2</v>
      </c>
      <c r="W57" s="144"/>
      <c r="X57" s="156">
        <f t="shared" si="29"/>
        <v>50</v>
      </c>
      <c r="Y57" s="146">
        <f t="shared" si="30"/>
        <v>8.5</v>
      </c>
      <c r="Z57" s="147">
        <f t="shared" si="10"/>
        <v>78.571428571428569</v>
      </c>
    </row>
    <row r="58" spans="2:27" x14ac:dyDescent="0.25">
      <c r="B58" s="3"/>
      <c r="C58" s="141" t="s">
        <v>74</v>
      </c>
      <c r="D58" s="198" t="s">
        <v>108</v>
      </c>
      <c r="E58" s="197">
        <v>8</v>
      </c>
      <c r="F58" s="209">
        <v>14</v>
      </c>
      <c r="G58" s="51">
        <f t="shared" si="3"/>
        <v>14</v>
      </c>
      <c r="H58" s="232" t="s">
        <v>48</v>
      </c>
      <c r="I58" s="209"/>
      <c r="J58" s="209"/>
      <c r="K58" s="208"/>
      <c r="L58" s="41">
        <f>SUM(I58:K58)*100/G58</f>
        <v>0</v>
      </c>
      <c r="M58" s="210"/>
      <c r="N58" s="210"/>
      <c r="O58" s="28"/>
      <c r="P58" s="41">
        <f>SUM(M58:O58)*100/G58</f>
        <v>0</v>
      </c>
      <c r="Q58" s="210"/>
      <c r="R58" s="210">
        <v>5</v>
      </c>
      <c r="S58" s="28">
        <v>1</v>
      </c>
      <c r="T58" s="41">
        <f>SUM(Q58:S58)*100/G58</f>
        <v>42.857142857142854</v>
      </c>
      <c r="U58" s="210">
        <v>3</v>
      </c>
      <c r="V58" s="210">
        <v>3</v>
      </c>
      <c r="W58" s="28">
        <v>2</v>
      </c>
      <c r="X58" s="43">
        <f>SUM(U58:W58)*100/G57</f>
        <v>57.142857142857146</v>
      </c>
      <c r="Y58" s="199">
        <f t="shared" ref="Y58:Y59" si="35">((1*I58)+(2*J58)+(3*K58)+(4*M58)+(5*N58)+(6*O58)+(7*Q58)+(8*R58)+(9*S58)+(10*U58)+(11*V58)+(12*W58))/G58</f>
        <v>9.7142857142857135</v>
      </c>
      <c r="Z58" s="200">
        <f t="shared" ref="Z58:Z59" si="36">T58+X58</f>
        <v>100</v>
      </c>
    </row>
    <row r="59" spans="2:27" x14ac:dyDescent="0.25">
      <c r="B59" s="3"/>
      <c r="C59" s="141" t="s">
        <v>74</v>
      </c>
      <c r="D59" s="198" t="s">
        <v>114</v>
      </c>
      <c r="E59" s="197">
        <v>9</v>
      </c>
      <c r="F59" s="287">
        <v>14</v>
      </c>
      <c r="G59" s="51">
        <f t="shared" si="3"/>
        <v>14</v>
      </c>
      <c r="H59" s="232" t="s">
        <v>48</v>
      </c>
      <c r="I59" s="287"/>
      <c r="J59" s="287"/>
      <c r="K59" s="289"/>
      <c r="L59" s="41">
        <f>SUM(I59:K59)*100/G59</f>
        <v>0</v>
      </c>
      <c r="M59" s="288">
        <v>1</v>
      </c>
      <c r="N59" s="288"/>
      <c r="O59" s="28">
        <v>5</v>
      </c>
      <c r="P59" s="41">
        <f>SUM(M59:O59)*100/G59</f>
        <v>42.857142857142854</v>
      </c>
      <c r="Q59" s="288">
        <v>2</v>
      </c>
      <c r="R59" s="288"/>
      <c r="S59" s="28">
        <v>2</v>
      </c>
      <c r="T59" s="41">
        <f>SUM(Q59:S59)*100/G59</f>
        <v>28.571428571428573</v>
      </c>
      <c r="U59" s="288">
        <v>2</v>
      </c>
      <c r="V59" s="288">
        <v>2</v>
      </c>
      <c r="W59" s="28"/>
      <c r="X59" s="43">
        <f>SUM(U59:W59)*100/G59</f>
        <v>28.571428571428573</v>
      </c>
      <c r="Y59" s="199">
        <f t="shared" si="35"/>
        <v>7.7142857142857144</v>
      </c>
      <c r="Z59" s="200">
        <f t="shared" si="36"/>
        <v>57.142857142857146</v>
      </c>
    </row>
    <row r="60" spans="2:27" x14ac:dyDescent="0.25">
      <c r="B60" s="3"/>
      <c r="C60" s="4"/>
      <c r="D60" s="42"/>
      <c r="E60" s="18"/>
      <c r="F60" s="223"/>
      <c r="G60" s="224"/>
      <c r="H60" s="237"/>
      <c r="I60" s="223"/>
      <c r="J60" s="226"/>
      <c r="K60" s="226"/>
      <c r="L60" s="238"/>
      <c r="M60" s="226"/>
      <c r="N60" s="226"/>
      <c r="O60" s="226"/>
      <c r="P60" s="238"/>
      <c r="Q60" s="226"/>
      <c r="R60" s="226"/>
      <c r="S60" s="226"/>
      <c r="T60" s="238"/>
      <c r="U60" s="226"/>
      <c r="V60" s="226"/>
      <c r="W60" s="11"/>
      <c r="X60" s="159"/>
      <c r="Y60" s="82">
        <f>Y59-Y58</f>
        <v>-1.9999999999999991</v>
      </c>
      <c r="Z60" s="82">
        <f>Z59-Z58</f>
        <v>-42.857142857142854</v>
      </c>
    </row>
    <row r="61" spans="2:27" x14ac:dyDescent="0.25">
      <c r="B61" s="3"/>
      <c r="C61" s="78" t="s">
        <v>98</v>
      </c>
      <c r="D61" s="73" t="s">
        <v>91</v>
      </c>
      <c r="E61" s="108">
        <v>6</v>
      </c>
      <c r="F61" s="108">
        <v>9</v>
      </c>
      <c r="G61" s="19">
        <f t="shared" ref="G61:G62" si="37">I61+J61+K61+M61+N61+O61+Q61+R61+S61+U61+V61+W61</f>
        <v>9</v>
      </c>
      <c r="H61" s="103" t="s">
        <v>48</v>
      </c>
      <c r="I61" s="75"/>
      <c r="J61" s="110"/>
      <c r="K61" s="110"/>
      <c r="L61" s="113">
        <f t="shared" si="26"/>
        <v>0</v>
      </c>
      <c r="M61" s="110"/>
      <c r="N61" s="110">
        <v>2</v>
      </c>
      <c r="O61" s="110"/>
      <c r="P61" s="113">
        <f t="shared" si="27"/>
        <v>22.222222222222221</v>
      </c>
      <c r="Q61" s="110">
        <v>2</v>
      </c>
      <c r="R61" s="110">
        <v>1</v>
      </c>
      <c r="S61" s="110"/>
      <c r="T61" s="113">
        <f t="shared" si="28"/>
        <v>33.333333333333336</v>
      </c>
      <c r="U61" s="110">
        <v>1</v>
      </c>
      <c r="V61" s="110">
        <v>3</v>
      </c>
      <c r="W61" s="110"/>
      <c r="X61" s="113">
        <f t="shared" si="29"/>
        <v>44.444444444444443</v>
      </c>
      <c r="Y61" s="80">
        <f>((1*I61)+(2*J61)+(3*K61)+(4*M61)+(5*N61)+(6*O61)+(7*Q61)+(8*R61)+(9*S61)+(10*U61)+(11*V61)+(12*W61))/G61</f>
        <v>8.3333333333333339</v>
      </c>
      <c r="Z61" s="81">
        <f t="shared" ref="Z61:Z62" si="38">T61+X61</f>
        <v>77.777777777777771</v>
      </c>
    </row>
    <row r="62" spans="2:27" x14ac:dyDescent="0.25">
      <c r="B62" s="3"/>
      <c r="C62" s="4" t="s">
        <v>75</v>
      </c>
      <c r="D62" s="37" t="s">
        <v>20</v>
      </c>
      <c r="E62" s="3">
        <v>7</v>
      </c>
      <c r="F62" s="3">
        <v>11</v>
      </c>
      <c r="G62" s="19">
        <f t="shared" si="37"/>
        <v>10</v>
      </c>
      <c r="H62" s="5" t="s">
        <v>48</v>
      </c>
      <c r="I62" s="18">
        <v>1</v>
      </c>
      <c r="J62" s="6"/>
      <c r="K62" s="6">
        <v>1</v>
      </c>
      <c r="L62" s="159">
        <f t="shared" si="26"/>
        <v>20</v>
      </c>
      <c r="M62" s="6"/>
      <c r="N62" s="6"/>
      <c r="O62" s="6">
        <v>1</v>
      </c>
      <c r="P62" s="159">
        <f t="shared" si="27"/>
        <v>10</v>
      </c>
      <c r="Q62" s="6"/>
      <c r="R62" s="6"/>
      <c r="S62" s="6">
        <v>2</v>
      </c>
      <c r="T62" s="159">
        <f t="shared" si="28"/>
        <v>20</v>
      </c>
      <c r="U62" s="6">
        <v>4</v>
      </c>
      <c r="V62" s="6">
        <v>1</v>
      </c>
      <c r="W62" s="6"/>
      <c r="X62" s="159">
        <f t="shared" si="29"/>
        <v>50</v>
      </c>
      <c r="Y62" s="43">
        <f t="shared" ref="Y62" si="39">(($I$11*I62)+($J$11*J62)+($K$11*K62)+($M$11*M62)+($N$11*N62)+($O$11*O62)+($Q$11*Q62)+($R$11*R62)+($S$11*S62)+($U$11*U62)+($V$11*V62)+($W$11*W62))/F62</f>
        <v>7.1818181818181817</v>
      </c>
      <c r="Z62" s="44">
        <f t="shared" si="38"/>
        <v>70</v>
      </c>
      <c r="AA62" t="s">
        <v>78</v>
      </c>
    </row>
    <row r="63" spans="2:27" x14ac:dyDescent="0.25">
      <c r="B63" s="3"/>
      <c r="C63" s="141" t="s">
        <v>75</v>
      </c>
      <c r="D63" s="142" t="s">
        <v>102</v>
      </c>
      <c r="E63" s="143">
        <v>8</v>
      </c>
      <c r="F63" s="143">
        <v>9</v>
      </c>
      <c r="G63" s="19">
        <f t="shared" si="3"/>
        <v>9</v>
      </c>
      <c r="H63" s="174" t="s">
        <v>48</v>
      </c>
      <c r="I63" s="143"/>
      <c r="J63" s="144"/>
      <c r="K63" s="144"/>
      <c r="L63" s="156">
        <f t="shared" si="26"/>
        <v>0</v>
      </c>
      <c r="M63" s="144"/>
      <c r="N63" s="144"/>
      <c r="O63" s="144">
        <v>2</v>
      </c>
      <c r="P63" s="156">
        <f t="shared" si="27"/>
        <v>22.222222222222221</v>
      </c>
      <c r="Q63" s="144"/>
      <c r="R63" s="144">
        <v>3</v>
      </c>
      <c r="S63" s="144">
        <v>1</v>
      </c>
      <c r="T63" s="156">
        <f t="shared" si="28"/>
        <v>44.444444444444443</v>
      </c>
      <c r="U63" s="144">
        <v>2</v>
      </c>
      <c r="V63" s="144">
        <v>1</v>
      </c>
      <c r="W63" s="144"/>
      <c r="X63" s="156">
        <f t="shared" si="29"/>
        <v>33.333333333333336</v>
      </c>
      <c r="Y63" s="146">
        <f t="shared" si="30"/>
        <v>8.4444444444444446</v>
      </c>
      <c r="Z63" s="147">
        <f t="shared" si="10"/>
        <v>77.777777777777771</v>
      </c>
    </row>
    <row r="64" spans="2:27" x14ac:dyDescent="0.25">
      <c r="B64" s="3"/>
      <c r="C64" s="141" t="s">
        <v>75</v>
      </c>
      <c r="D64" s="198" t="s">
        <v>108</v>
      </c>
      <c r="E64" s="197">
        <v>9</v>
      </c>
      <c r="F64" s="209">
        <v>9</v>
      </c>
      <c r="G64" s="51">
        <f t="shared" ref="G64:G65" si="40">I64+J64+K64+M64+N64+O64+Q64+R64+S64+U64+V64+W64</f>
        <v>9</v>
      </c>
      <c r="H64" s="232" t="s">
        <v>48</v>
      </c>
      <c r="I64" s="209">
        <v>1</v>
      </c>
      <c r="J64" s="209"/>
      <c r="K64" s="208"/>
      <c r="L64" s="41">
        <f>SUM(I64:K64)*100/G64</f>
        <v>11.111111111111111</v>
      </c>
      <c r="M64" s="210"/>
      <c r="N64" s="210">
        <v>1</v>
      </c>
      <c r="O64" s="28"/>
      <c r="P64" s="41">
        <f>SUM(M64:O64)*100/G64</f>
        <v>11.111111111111111</v>
      </c>
      <c r="Q64" s="210">
        <v>3</v>
      </c>
      <c r="R64" s="210">
        <v>1</v>
      </c>
      <c r="S64" s="28"/>
      <c r="T64" s="41">
        <f>SUM(Q64:S64)*100/G64</f>
        <v>44.444444444444443</v>
      </c>
      <c r="U64" s="210">
        <v>1</v>
      </c>
      <c r="V64" s="210">
        <v>1</v>
      </c>
      <c r="W64" s="28">
        <v>1</v>
      </c>
      <c r="X64" s="43">
        <f>SUM(U64:W64)*100/G64</f>
        <v>33.333333333333336</v>
      </c>
      <c r="Y64" s="199">
        <f t="shared" ref="Y64:Y65" si="41">((1*I64)+(2*J64)+(3*K64)+(4*M64)+(5*N64)+(6*O64)+(7*Q64)+(8*R64)+(9*S64)+(10*U64)+(11*V64)+(12*W64))/G64</f>
        <v>7.5555555555555554</v>
      </c>
      <c r="Z64" s="200">
        <f t="shared" si="10"/>
        <v>77.777777777777771</v>
      </c>
      <c r="AA64" t="s">
        <v>78</v>
      </c>
    </row>
    <row r="65" spans="2:27" x14ac:dyDescent="0.25">
      <c r="B65" s="3"/>
      <c r="C65" s="141" t="s">
        <v>75</v>
      </c>
      <c r="D65" s="198" t="s">
        <v>114</v>
      </c>
      <c r="E65" s="197">
        <v>10</v>
      </c>
      <c r="F65" s="287">
        <v>9</v>
      </c>
      <c r="G65" s="51">
        <f t="shared" si="40"/>
        <v>8</v>
      </c>
      <c r="H65" s="232" t="s">
        <v>48</v>
      </c>
      <c r="I65" s="287"/>
      <c r="J65" s="287"/>
      <c r="K65" s="289"/>
      <c r="L65" s="41">
        <f>SUM(I65:K65)*100/G65</f>
        <v>0</v>
      </c>
      <c r="M65" s="288">
        <v>1</v>
      </c>
      <c r="N65" s="288">
        <v>1</v>
      </c>
      <c r="O65" s="28">
        <v>1</v>
      </c>
      <c r="P65" s="41">
        <f>SUM(M65:O65)*100/G65</f>
        <v>37.5</v>
      </c>
      <c r="Q65" s="288">
        <v>2</v>
      </c>
      <c r="R65" s="288"/>
      <c r="S65" s="28"/>
      <c r="T65" s="41">
        <f>SUM(Q65:S65)*100/G65</f>
        <v>25</v>
      </c>
      <c r="U65" s="288">
        <v>1</v>
      </c>
      <c r="V65" s="288">
        <v>1</v>
      </c>
      <c r="W65" s="28">
        <v>1</v>
      </c>
      <c r="X65" s="43">
        <f>SUM(U65:W65)*100/G65</f>
        <v>37.5</v>
      </c>
      <c r="Y65" s="199">
        <f t="shared" si="41"/>
        <v>7.75</v>
      </c>
      <c r="Z65" s="200">
        <f t="shared" si="10"/>
        <v>62.5</v>
      </c>
      <c r="AA65" t="s">
        <v>78</v>
      </c>
    </row>
    <row r="66" spans="2:27" x14ac:dyDescent="0.25">
      <c r="B66" s="3"/>
      <c r="C66" s="4"/>
      <c r="D66" s="42"/>
      <c r="E66" s="18"/>
      <c r="F66" s="223"/>
      <c r="G66" s="224"/>
      <c r="H66" s="237"/>
      <c r="I66" s="223"/>
      <c r="J66" s="226"/>
      <c r="K66" s="226"/>
      <c r="L66" s="238"/>
      <c r="M66" s="226"/>
      <c r="N66" s="226"/>
      <c r="O66" s="226"/>
      <c r="P66" s="238"/>
      <c r="Q66" s="226"/>
      <c r="R66" s="226"/>
      <c r="S66" s="226"/>
      <c r="T66" s="238"/>
      <c r="U66" s="226"/>
      <c r="V66" s="226"/>
      <c r="W66" s="11"/>
      <c r="X66" s="159"/>
      <c r="Y66" s="82">
        <f>Y65-Y64</f>
        <v>0.19444444444444464</v>
      </c>
      <c r="Z66" s="82">
        <f>Z65-Z64</f>
        <v>-15.277777777777771</v>
      </c>
    </row>
    <row r="67" spans="2:27" x14ac:dyDescent="0.25">
      <c r="B67" s="3"/>
      <c r="C67" s="78" t="s">
        <v>98</v>
      </c>
      <c r="D67" s="73" t="s">
        <v>91</v>
      </c>
      <c r="E67" s="108">
        <v>7</v>
      </c>
      <c r="F67" s="108">
        <v>10</v>
      </c>
      <c r="G67" s="19">
        <f t="shared" ref="G67:G68" si="42">I67+J67+K67+M67+N67+O67+Q67+R67+S67+U67+V67+W67</f>
        <v>10</v>
      </c>
      <c r="H67" s="103" t="s">
        <v>48</v>
      </c>
      <c r="I67" s="75"/>
      <c r="J67" s="110"/>
      <c r="K67" s="110"/>
      <c r="L67" s="113">
        <f t="shared" si="26"/>
        <v>0</v>
      </c>
      <c r="M67" s="110"/>
      <c r="N67" s="110"/>
      <c r="O67" s="110"/>
      <c r="P67" s="113">
        <f t="shared" si="27"/>
        <v>0</v>
      </c>
      <c r="Q67" s="110">
        <v>2</v>
      </c>
      <c r="R67" s="110">
        <v>1</v>
      </c>
      <c r="S67" s="110">
        <v>1</v>
      </c>
      <c r="T67" s="113">
        <f t="shared" si="28"/>
        <v>40</v>
      </c>
      <c r="U67" s="110">
        <v>3</v>
      </c>
      <c r="V67" s="110">
        <v>3</v>
      </c>
      <c r="W67" s="110"/>
      <c r="X67" s="113">
        <f t="shared" si="29"/>
        <v>60</v>
      </c>
      <c r="Y67" s="80">
        <f>((1*I67)+(2*J67)+(3*K67)+(4*M67)+(5*N67)+(6*O67)+(7*Q67)+(8*R67)+(9*S67)+(10*U67)+(11*V67)+(12*W67))/G67</f>
        <v>9.4</v>
      </c>
      <c r="Z67" s="81">
        <f t="shared" ref="Z67:Z68" si="43">T67+X67</f>
        <v>100</v>
      </c>
    </row>
    <row r="68" spans="2:27" x14ac:dyDescent="0.25">
      <c r="B68" s="3"/>
      <c r="C68" s="4" t="s">
        <v>75</v>
      </c>
      <c r="D68" s="37" t="s">
        <v>20</v>
      </c>
      <c r="E68" s="3">
        <v>8</v>
      </c>
      <c r="F68" s="3">
        <v>12</v>
      </c>
      <c r="G68" s="19">
        <f t="shared" si="42"/>
        <v>11</v>
      </c>
      <c r="H68" s="5" t="s">
        <v>48</v>
      </c>
      <c r="I68" s="18"/>
      <c r="J68" s="6"/>
      <c r="K68" s="6"/>
      <c r="L68" s="159">
        <f t="shared" si="26"/>
        <v>0</v>
      </c>
      <c r="M68" s="6"/>
      <c r="N68" s="6"/>
      <c r="O68" s="6"/>
      <c r="P68" s="159">
        <f t="shared" si="27"/>
        <v>0</v>
      </c>
      <c r="Q68" s="6">
        <v>1</v>
      </c>
      <c r="R68" s="6">
        <v>2</v>
      </c>
      <c r="S68" s="6">
        <v>4</v>
      </c>
      <c r="T68" s="159">
        <f t="shared" si="28"/>
        <v>63.636363636363633</v>
      </c>
      <c r="U68" s="6">
        <v>1</v>
      </c>
      <c r="V68" s="6">
        <v>3</v>
      </c>
      <c r="W68" s="6"/>
      <c r="X68" s="159">
        <f t="shared" si="29"/>
        <v>36.363636363636367</v>
      </c>
      <c r="Y68" s="43">
        <f t="shared" ref="Y68" si="44">(($I$11*I68)+($J$11*J68)+($K$11*K68)+($M$11*M68)+($N$11*N68)+($O$11*O68)+($Q$11*Q68)+($R$11*R68)+($S$11*S68)+($U$11*U68)+($V$11*V68)+($W$11*W68))/F68</f>
        <v>8.5</v>
      </c>
      <c r="Z68" s="44">
        <f t="shared" si="43"/>
        <v>100</v>
      </c>
      <c r="AA68" t="s">
        <v>78</v>
      </c>
    </row>
    <row r="69" spans="2:27" x14ac:dyDescent="0.25">
      <c r="B69" s="3"/>
      <c r="C69" s="141" t="s">
        <v>75</v>
      </c>
      <c r="D69" s="142" t="s">
        <v>102</v>
      </c>
      <c r="E69" s="143">
        <v>9</v>
      </c>
      <c r="F69" s="143">
        <v>11</v>
      </c>
      <c r="G69" s="19">
        <f t="shared" si="3"/>
        <v>11</v>
      </c>
      <c r="H69" s="174" t="s">
        <v>48</v>
      </c>
      <c r="I69" s="143"/>
      <c r="J69" s="144"/>
      <c r="K69" s="144"/>
      <c r="L69" s="156">
        <f>SUM(I69:K69)*100/G69</f>
        <v>0</v>
      </c>
      <c r="M69" s="144"/>
      <c r="N69" s="144"/>
      <c r="O69" s="144"/>
      <c r="P69" s="156">
        <f t="shared" si="27"/>
        <v>0</v>
      </c>
      <c r="Q69" s="144">
        <v>1</v>
      </c>
      <c r="R69" s="144">
        <v>2</v>
      </c>
      <c r="S69" s="144">
        <v>4</v>
      </c>
      <c r="T69" s="156">
        <f t="shared" si="28"/>
        <v>63.636363636363633</v>
      </c>
      <c r="U69" s="144">
        <v>1</v>
      </c>
      <c r="V69" s="144">
        <v>3</v>
      </c>
      <c r="W69" s="144"/>
      <c r="X69" s="156">
        <f t="shared" si="29"/>
        <v>36.363636363636367</v>
      </c>
      <c r="Y69" s="146">
        <f t="shared" si="30"/>
        <v>9.2727272727272734</v>
      </c>
      <c r="Z69" s="147">
        <f t="shared" si="10"/>
        <v>100</v>
      </c>
    </row>
    <row r="70" spans="2:27" x14ac:dyDescent="0.25">
      <c r="B70" s="3"/>
      <c r="C70" s="141" t="s">
        <v>75</v>
      </c>
      <c r="D70" s="198" t="s">
        <v>108</v>
      </c>
      <c r="E70" s="197">
        <v>10</v>
      </c>
      <c r="F70" s="209">
        <v>10</v>
      </c>
      <c r="G70" s="51">
        <f t="shared" si="3"/>
        <v>10</v>
      </c>
      <c r="H70" s="232" t="s">
        <v>48</v>
      </c>
      <c r="I70" s="209"/>
      <c r="J70" s="209"/>
      <c r="K70" s="208"/>
      <c r="L70" s="41">
        <f>SUM(I70:K70)*100/G70</f>
        <v>0</v>
      </c>
      <c r="M70" s="210"/>
      <c r="N70" s="210">
        <v>1</v>
      </c>
      <c r="O70" s="28"/>
      <c r="P70" s="41">
        <f>SUM(M70:O70)*100/G70</f>
        <v>10</v>
      </c>
      <c r="Q70" s="210">
        <v>1</v>
      </c>
      <c r="R70" s="210">
        <v>3</v>
      </c>
      <c r="S70" s="28">
        <v>1</v>
      </c>
      <c r="T70" s="41">
        <f>SUM(Q70:S70)*100/G70</f>
        <v>50</v>
      </c>
      <c r="U70" s="210">
        <v>1</v>
      </c>
      <c r="V70" s="210">
        <v>1</v>
      </c>
      <c r="W70" s="28">
        <v>2</v>
      </c>
      <c r="X70" s="43">
        <f>SUM(U70:W70)*100/G70</f>
        <v>40</v>
      </c>
      <c r="Y70" s="199">
        <f t="shared" ref="Y70:Y71" si="45">((1*I70)+(2*J70)+(3*K70)+(4*M70)+(5*N70)+(6*O70)+(7*Q70)+(8*R70)+(9*S70)+(10*U70)+(11*V70)+(12*W70))/G70</f>
        <v>9</v>
      </c>
      <c r="Z70" s="200">
        <f t="shared" ref="Z70:Z71" si="46">T70+X70</f>
        <v>90</v>
      </c>
      <c r="AA70" t="s">
        <v>78</v>
      </c>
    </row>
    <row r="71" spans="2:27" x14ac:dyDescent="0.25">
      <c r="B71" s="3"/>
      <c r="C71" s="141" t="s">
        <v>75</v>
      </c>
      <c r="D71" s="198" t="s">
        <v>114</v>
      </c>
      <c r="E71" s="197">
        <v>11</v>
      </c>
      <c r="F71" s="287">
        <v>11</v>
      </c>
      <c r="G71" s="51">
        <f t="shared" si="3"/>
        <v>10</v>
      </c>
      <c r="H71" s="232" t="s">
        <v>48</v>
      </c>
      <c r="I71" s="287"/>
      <c r="J71" s="287"/>
      <c r="K71" s="289"/>
      <c r="L71" s="41">
        <f>SUM(I71:K71)*100/G71</f>
        <v>0</v>
      </c>
      <c r="M71" s="288"/>
      <c r="N71" s="288"/>
      <c r="O71" s="28"/>
      <c r="P71" s="41">
        <f>SUM(M71:O71)*100/G71</f>
        <v>0</v>
      </c>
      <c r="Q71" s="288">
        <v>2</v>
      </c>
      <c r="R71" s="288">
        <v>1</v>
      </c>
      <c r="S71" s="28">
        <v>3</v>
      </c>
      <c r="T71" s="41">
        <f>SUM(Q71:S71)*100/G71</f>
        <v>60</v>
      </c>
      <c r="U71" s="288">
        <v>1</v>
      </c>
      <c r="V71" s="288"/>
      <c r="W71" s="28">
        <v>3</v>
      </c>
      <c r="X71" s="43">
        <f>SUM(U71:W71)*100/G71</f>
        <v>40</v>
      </c>
      <c r="Y71" s="199">
        <f t="shared" si="45"/>
        <v>9.5</v>
      </c>
      <c r="Z71" s="200">
        <f t="shared" si="46"/>
        <v>100</v>
      </c>
    </row>
    <row r="72" spans="2:27" x14ac:dyDescent="0.25">
      <c r="B72" s="3"/>
      <c r="C72" s="4"/>
      <c r="D72" s="42"/>
      <c r="E72" s="18"/>
      <c r="F72" s="223"/>
      <c r="G72" s="224"/>
      <c r="H72" s="237"/>
      <c r="I72" s="223"/>
      <c r="J72" s="226"/>
      <c r="K72" s="226"/>
      <c r="L72" s="238"/>
      <c r="M72" s="226"/>
      <c r="N72" s="226"/>
      <c r="O72" s="226"/>
      <c r="P72" s="238"/>
      <c r="Q72" s="226"/>
      <c r="R72" s="226"/>
      <c r="S72" s="226"/>
      <c r="T72" s="238"/>
      <c r="U72" s="226"/>
      <c r="V72" s="226"/>
      <c r="W72" s="11"/>
      <c r="X72" s="159"/>
      <c r="Y72" s="82">
        <f>Y71-Y70</f>
        <v>0.5</v>
      </c>
      <c r="Z72" s="82">
        <f>Z71-Z70</f>
        <v>10</v>
      </c>
    </row>
    <row r="73" spans="2:27" x14ac:dyDescent="0.25">
      <c r="B73" s="3"/>
      <c r="C73" s="78" t="s">
        <v>98</v>
      </c>
      <c r="D73" s="73" t="s">
        <v>91</v>
      </c>
      <c r="E73" s="108">
        <v>8</v>
      </c>
      <c r="F73" s="108">
        <v>10</v>
      </c>
      <c r="G73" s="19">
        <f t="shared" ref="G73:G74" si="47">I73+J73+K73+M73+N73+O73+Q73+R73+S73+U73+V73+W73</f>
        <v>10</v>
      </c>
      <c r="H73" s="103" t="s">
        <v>48</v>
      </c>
      <c r="I73" s="75"/>
      <c r="J73" s="110"/>
      <c r="K73" s="110"/>
      <c r="L73" s="113">
        <f t="shared" si="26"/>
        <v>0</v>
      </c>
      <c r="M73" s="110"/>
      <c r="N73" s="110"/>
      <c r="O73" s="110"/>
      <c r="P73" s="113">
        <f t="shared" si="27"/>
        <v>0</v>
      </c>
      <c r="Q73" s="110">
        <v>1</v>
      </c>
      <c r="R73" s="110"/>
      <c r="S73" s="110">
        <v>2</v>
      </c>
      <c r="T73" s="113">
        <f t="shared" si="28"/>
        <v>30</v>
      </c>
      <c r="U73" s="110">
        <v>6</v>
      </c>
      <c r="V73" s="110">
        <v>1</v>
      </c>
      <c r="W73" s="110"/>
      <c r="X73" s="113">
        <f t="shared" si="29"/>
        <v>70</v>
      </c>
      <c r="Y73" s="80">
        <f>((1*I73)+(2*J73)+(3*K73)+(4*M73)+(5*N73)+(6*O73)+(7*Q73)+(8*R73)+(9*S73)+(10*U73)+(11*V73)+(12*W73))/G73</f>
        <v>9.6</v>
      </c>
      <c r="Z73" s="81">
        <f t="shared" ref="Z73:Z74" si="48">T73+X73</f>
        <v>100</v>
      </c>
    </row>
    <row r="74" spans="2:27" x14ac:dyDescent="0.25">
      <c r="B74" s="3"/>
      <c r="C74" s="4" t="s">
        <v>75</v>
      </c>
      <c r="D74" s="37" t="s">
        <v>20</v>
      </c>
      <c r="E74" s="3">
        <v>9</v>
      </c>
      <c r="F74" s="3">
        <v>11</v>
      </c>
      <c r="G74" s="19">
        <f t="shared" si="47"/>
        <v>10</v>
      </c>
      <c r="H74" s="5" t="s">
        <v>48</v>
      </c>
      <c r="I74" s="18"/>
      <c r="J74" s="6"/>
      <c r="K74" s="6"/>
      <c r="L74" s="159">
        <f t="shared" si="26"/>
        <v>0</v>
      </c>
      <c r="M74" s="6"/>
      <c r="N74" s="6"/>
      <c r="O74" s="6">
        <v>1</v>
      </c>
      <c r="P74" s="159">
        <f t="shared" si="27"/>
        <v>10</v>
      </c>
      <c r="Q74" s="6"/>
      <c r="R74" s="6"/>
      <c r="S74" s="6">
        <v>2</v>
      </c>
      <c r="T74" s="159">
        <f t="shared" si="28"/>
        <v>20</v>
      </c>
      <c r="U74" s="6">
        <v>7</v>
      </c>
      <c r="V74" s="6"/>
      <c r="W74" s="6"/>
      <c r="X74" s="159">
        <f t="shared" si="29"/>
        <v>70</v>
      </c>
      <c r="Y74" s="43">
        <f t="shared" ref="Y74" si="49">(($I$11*I74)+($J$11*J74)+($K$11*K74)+($M$11*M74)+($N$11*N74)+($O$11*O74)+($Q$11*Q74)+($R$11*R74)+($S$11*S74)+($U$11*U74)+($V$11*V74)+($W$11*W74))/F74</f>
        <v>8.545454545454545</v>
      </c>
      <c r="Z74" s="44">
        <f t="shared" si="48"/>
        <v>90</v>
      </c>
      <c r="AA74" t="s">
        <v>78</v>
      </c>
    </row>
    <row r="75" spans="2:27" x14ac:dyDescent="0.25">
      <c r="B75" s="3"/>
      <c r="C75" s="141" t="s">
        <v>75</v>
      </c>
      <c r="D75" s="142" t="s">
        <v>102</v>
      </c>
      <c r="E75" s="143">
        <v>10</v>
      </c>
      <c r="F75" s="143">
        <v>9</v>
      </c>
      <c r="G75" s="19">
        <f t="shared" si="3"/>
        <v>9</v>
      </c>
      <c r="H75" s="174" t="s">
        <v>48</v>
      </c>
      <c r="I75" s="143"/>
      <c r="J75" s="144"/>
      <c r="K75" s="144"/>
      <c r="L75" s="156">
        <f t="shared" si="26"/>
        <v>0</v>
      </c>
      <c r="M75" s="144"/>
      <c r="N75" s="144"/>
      <c r="O75" s="144"/>
      <c r="P75" s="156">
        <f t="shared" si="27"/>
        <v>0</v>
      </c>
      <c r="Q75" s="144"/>
      <c r="R75" s="144">
        <v>2</v>
      </c>
      <c r="S75" s="144">
        <v>1</v>
      </c>
      <c r="T75" s="156">
        <f t="shared" si="28"/>
        <v>33.333333333333336</v>
      </c>
      <c r="U75" s="144">
        <v>6</v>
      </c>
      <c r="V75" s="144"/>
      <c r="W75" s="144"/>
      <c r="X75" s="156">
        <f t="shared" si="29"/>
        <v>66.666666666666671</v>
      </c>
      <c r="Y75" s="146">
        <f t="shared" si="30"/>
        <v>9.4444444444444446</v>
      </c>
      <c r="Z75" s="147">
        <f t="shared" si="10"/>
        <v>100</v>
      </c>
    </row>
    <row r="76" spans="2:27" x14ac:dyDescent="0.25">
      <c r="B76" s="3"/>
      <c r="C76" s="141" t="s">
        <v>75</v>
      </c>
      <c r="D76" s="198" t="s">
        <v>108</v>
      </c>
      <c r="E76" s="197">
        <v>11</v>
      </c>
      <c r="F76" s="209">
        <v>9</v>
      </c>
      <c r="G76" s="51">
        <f t="shared" ref="G76" si="50">I76+J76+K76+M76+N76+O76+Q76+R76+S76+U76+V76+W76</f>
        <v>9</v>
      </c>
      <c r="H76" s="232" t="s">
        <v>48</v>
      </c>
      <c r="I76" s="209"/>
      <c r="J76" s="209"/>
      <c r="K76" s="208"/>
      <c r="L76" s="41">
        <f>SUM(I76:K76)*100/G76</f>
        <v>0</v>
      </c>
      <c r="M76" s="210"/>
      <c r="N76" s="210"/>
      <c r="O76" s="28"/>
      <c r="P76" s="41">
        <f>SUM(M76:O76)*100/G76</f>
        <v>0</v>
      </c>
      <c r="Q76" s="210"/>
      <c r="R76" s="210"/>
      <c r="S76" s="28">
        <v>2</v>
      </c>
      <c r="T76" s="41">
        <f>SUM(Q76:S76)*100/G76</f>
        <v>22.222222222222221</v>
      </c>
      <c r="U76" s="210">
        <v>5</v>
      </c>
      <c r="V76" s="210">
        <v>2</v>
      </c>
      <c r="W76" s="28"/>
      <c r="X76" s="43">
        <f>SUM(U76:W76)*100/G75</f>
        <v>77.777777777777771</v>
      </c>
      <c r="Y76" s="199">
        <f t="shared" ref="Y76" si="51">((1*I76)+(2*J76)+(3*K76)+(4*M76)+(5*N76)+(6*O76)+(7*Q76)+(8*R76)+(9*S76)+(10*U76)+(11*V76)+(12*W76))/G76</f>
        <v>10</v>
      </c>
      <c r="Z76" s="200">
        <f t="shared" si="10"/>
        <v>100</v>
      </c>
      <c r="AA76" t="s">
        <v>78</v>
      </c>
    </row>
    <row r="77" spans="2:27" x14ac:dyDescent="0.25">
      <c r="B77" s="3"/>
      <c r="C77" s="4"/>
      <c r="D77" s="42"/>
      <c r="E77" s="18"/>
      <c r="F77" s="223"/>
      <c r="G77" s="224"/>
      <c r="H77" s="237"/>
      <c r="I77" s="223"/>
      <c r="J77" s="226"/>
      <c r="K77" s="226"/>
      <c r="L77" s="238"/>
      <c r="M77" s="226"/>
      <c r="N77" s="226"/>
      <c r="O77" s="226"/>
      <c r="P77" s="238"/>
      <c r="Q77" s="226"/>
      <c r="R77" s="226"/>
      <c r="S77" s="226"/>
      <c r="T77" s="238"/>
      <c r="U77" s="226"/>
      <c r="V77" s="226"/>
      <c r="W77" s="11"/>
      <c r="X77" s="159"/>
      <c r="Y77" s="82">
        <f>Y76-Y75</f>
        <v>0.55555555555555536</v>
      </c>
      <c r="Z77" s="82">
        <f>Z76-Z75</f>
        <v>0</v>
      </c>
    </row>
    <row r="78" spans="2:27" x14ac:dyDescent="0.25">
      <c r="B78" s="3"/>
      <c r="C78" s="141" t="s">
        <v>74</v>
      </c>
      <c r="D78" s="142" t="s">
        <v>102</v>
      </c>
      <c r="E78" s="143">
        <v>11</v>
      </c>
      <c r="F78" s="143">
        <v>6</v>
      </c>
      <c r="G78" s="19">
        <f t="shared" si="3"/>
        <v>6</v>
      </c>
      <c r="H78" s="174" t="s">
        <v>48</v>
      </c>
      <c r="I78" s="143"/>
      <c r="J78" s="144"/>
      <c r="K78" s="144">
        <v>1</v>
      </c>
      <c r="L78" s="156">
        <f t="shared" si="26"/>
        <v>16.666666666666668</v>
      </c>
      <c r="M78" s="144"/>
      <c r="N78" s="144">
        <v>1</v>
      </c>
      <c r="O78" s="144"/>
      <c r="P78" s="156">
        <f t="shared" si="27"/>
        <v>16.666666666666668</v>
      </c>
      <c r="Q78" s="144"/>
      <c r="R78" s="144">
        <v>2</v>
      </c>
      <c r="S78" s="144"/>
      <c r="T78" s="156">
        <f t="shared" si="28"/>
        <v>33.333333333333336</v>
      </c>
      <c r="U78" s="144">
        <v>1</v>
      </c>
      <c r="V78" s="144">
        <v>1</v>
      </c>
      <c r="W78" s="144"/>
      <c r="X78" s="156">
        <f t="shared" si="29"/>
        <v>33.333333333333336</v>
      </c>
      <c r="Y78" s="146">
        <f t="shared" si="30"/>
        <v>7.5</v>
      </c>
      <c r="Z78" s="147">
        <f t="shared" si="10"/>
        <v>66.666666666666671</v>
      </c>
    </row>
    <row r="79" spans="2:27" x14ac:dyDescent="0.25">
      <c r="B79" s="3"/>
      <c r="C79" s="4"/>
      <c r="D79" s="37"/>
      <c r="E79" s="3"/>
      <c r="F79" s="3"/>
      <c r="G79" s="19"/>
      <c r="H79" s="5"/>
      <c r="I79" s="18"/>
      <c r="J79" s="6"/>
      <c r="K79" s="6"/>
      <c r="L79" s="159"/>
      <c r="M79" s="6"/>
      <c r="N79" s="6"/>
      <c r="O79" s="6"/>
      <c r="P79" s="159"/>
      <c r="Q79" s="6"/>
      <c r="R79" s="6"/>
      <c r="S79" s="6"/>
      <c r="T79" s="159"/>
      <c r="U79" s="6"/>
      <c r="V79" s="6"/>
      <c r="W79" s="6"/>
      <c r="X79" s="159"/>
      <c r="Y79" s="43"/>
      <c r="Z79" s="43"/>
    </row>
    <row r="80" spans="2:27" x14ac:dyDescent="0.25">
      <c r="B80" s="3"/>
      <c r="C80" s="4"/>
      <c r="D80" s="142" t="s">
        <v>102</v>
      </c>
      <c r="E80" s="3"/>
      <c r="F80" s="3"/>
      <c r="G80" s="107"/>
      <c r="H80" s="174" t="s">
        <v>48</v>
      </c>
      <c r="I80" s="18"/>
      <c r="J80" s="6"/>
      <c r="K80" s="6"/>
      <c r="L80" s="46"/>
      <c r="M80" s="6"/>
      <c r="N80" s="6"/>
      <c r="O80" s="6"/>
      <c r="P80" s="46"/>
      <c r="Q80" s="6"/>
      <c r="R80" s="6"/>
      <c r="S80" s="6"/>
      <c r="T80" s="43"/>
      <c r="U80" s="6"/>
      <c r="V80" s="6"/>
      <c r="W80" s="6"/>
      <c r="X80" s="43"/>
      <c r="Y80" s="146">
        <f>AVERAGE(Y78,Y75,Y69,Y63,Y57,Y51,Y46)</f>
        <v>8.7162853019995872</v>
      </c>
      <c r="Z80" s="146">
        <f>AVERAGE(Z78,Z75,Z69,Z63,Z57,Z51,Z46)</f>
        <v>86.961451247165542</v>
      </c>
    </row>
    <row r="81" spans="2:26" x14ac:dyDescent="0.25">
      <c r="B81" s="3"/>
      <c r="C81" s="4"/>
      <c r="D81" s="198" t="s">
        <v>108</v>
      </c>
      <c r="E81" s="39"/>
      <c r="F81" s="40"/>
      <c r="G81" s="45"/>
      <c r="H81" s="232" t="s">
        <v>48</v>
      </c>
      <c r="I81" s="28"/>
      <c r="J81" s="11"/>
      <c r="K81" s="11"/>
      <c r="L81" s="47"/>
      <c r="M81" s="11"/>
      <c r="N81" s="11"/>
      <c r="O81" s="11"/>
      <c r="P81" s="47"/>
      <c r="Q81" s="11"/>
      <c r="R81" s="11"/>
      <c r="S81" s="11"/>
      <c r="T81" s="32"/>
      <c r="U81" s="11"/>
      <c r="V81" s="11"/>
      <c r="W81" s="11"/>
      <c r="X81" s="38"/>
      <c r="Y81" s="234">
        <f>AVERAGE(Y76,Y70,Y64,Y58,Y52,Y47,Y43)</f>
        <v>8.9163614163614167</v>
      </c>
      <c r="Z81" s="234">
        <f>AVERAGE(Z76,Z70,Z64,Z58,Z52,Z47,Z43)</f>
        <v>92.701901273329852</v>
      </c>
    </row>
    <row r="82" spans="2:26" x14ac:dyDescent="0.25">
      <c r="B82" s="3"/>
      <c r="C82" s="4"/>
      <c r="D82" s="198" t="s">
        <v>114</v>
      </c>
      <c r="E82" s="39"/>
      <c r="F82" s="40"/>
      <c r="G82" s="45"/>
      <c r="H82" s="232" t="s">
        <v>48</v>
      </c>
      <c r="I82" s="28"/>
      <c r="J82" s="11"/>
      <c r="K82" s="11"/>
      <c r="L82" s="47"/>
      <c r="M82" s="11"/>
      <c r="N82" s="11"/>
      <c r="O82" s="11"/>
      <c r="P82" s="47"/>
      <c r="Q82" s="11"/>
      <c r="R82" s="11"/>
      <c r="S82" s="11"/>
      <c r="T82" s="32"/>
      <c r="U82" s="11"/>
      <c r="V82" s="11"/>
      <c r="W82" s="11"/>
      <c r="X82" s="38"/>
      <c r="Y82" s="234">
        <f>AVERAGE(Y71,Y65,Y59,Y53,Y48,Y44,Y42)</f>
        <v>8.5255102040816322</v>
      </c>
      <c r="Z82" s="234">
        <f>AVERAGE(Z71,Z65,Z59,Z53,Z48,Z44,Z42)</f>
        <v>82.602040816326536</v>
      </c>
    </row>
    <row r="83" spans="2:26" x14ac:dyDescent="0.25">
      <c r="B83" s="3"/>
      <c r="C83" s="4"/>
      <c r="D83" s="53"/>
      <c r="E83" s="39"/>
      <c r="F83" s="40"/>
      <c r="G83" s="45"/>
      <c r="H83" s="40"/>
      <c r="I83" s="28"/>
      <c r="J83" s="11"/>
      <c r="K83" s="11"/>
      <c r="L83" s="47"/>
      <c r="M83" s="11"/>
      <c r="N83" s="11"/>
      <c r="O83" s="11"/>
      <c r="P83" s="47"/>
      <c r="Q83" s="11"/>
      <c r="R83" s="11"/>
      <c r="S83" s="11"/>
      <c r="T83" s="32"/>
      <c r="U83" s="11"/>
      <c r="V83" s="11"/>
      <c r="W83" s="11"/>
      <c r="X83" s="38"/>
      <c r="Y83" s="82">
        <f>Y82-Y81</f>
        <v>-0.39085121227978448</v>
      </c>
      <c r="Z83" s="82">
        <f>Z82-Z81</f>
        <v>-10.099860457003317</v>
      </c>
    </row>
    <row r="84" spans="2:26" x14ac:dyDescent="0.25">
      <c r="B84" s="3"/>
      <c r="C84" s="141" t="s">
        <v>74</v>
      </c>
      <c r="D84" s="53" t="s">
        <v>114</v>
      </c>
      <c r="E84" s="294">
        <v>10</v>
      </c>
      <c r="F84" s="295">
        <v>9</v>
      </c>
      <c r="G84" s="51">
        <f t="shared" ref="G84:G86" si="52">I84+J84+K84+M84+N84+O84+Q84+R84+S84+U84+V84+W84</f>
        <v>9</v>
      </c>
      <c r="H84" s="232" t="s">
        <v>49</v>
      </c>
      <c r="I84" s="28"/>
      <c r="J84" s="11">
        <v>1</v>
      </c>
      <c r="K84" s="11"/>
      <c r="L84" s="41">
        <f>SUM(I84:K84)*100/G84</f>
        <v>11.111111111111111</v>
      </c>
      <c r="M84" s="11">
        <v>1</v>
      </c>
      <c r="N84" s="11"/>
      <c r="O84" s="11">
        <v>2</v>
      </c>
      <c r="P84" s="41">
        <f>SUM(M84:O84)*100/G84</f>
        <v>33.333333333333336</v>
      </c>
      <c r="Q84" s="11">
        <v>2</v>
      </c>
      <c r="R84" s="11">
        <v>2</v>
      </c>
      <c r="S84" s="11"/>
      <c r="T84" s="41">
        <f>SUM(Q84:S84)*100/G84</f>
        <v>44.444444444444443</v>
      </c>
      <c r="U84" s="11">
        <v>1</v>
      </c>
      <c r="V84" s="11"/>
      <c r="W84" s="11"/>
      <c r="X84" s="43">
        <f>SUM(U84:W84)*100/G84</f>
        <v>11.111111111111111</v>
      </c>
      <c r="Y84" s="199">
        <f t="shared" ref="Y84:Y86" si="53">((1*I84)+(2*J84)+(3*K84)+(4*M84)+(5*N84)+(6*O84)+(7*Q84)+(8*R84)+(9*S84)+(10*U84)+(11*V84)+(12*W84))/G84</f>
        <v>6.4444444444444446</v>
      </c>
      <c r="Z84" s="200">
        <f t="shared" ref="Z84:Z86" si="54">T84+X84</f>
        <v>55.555555555555557</v>
      </c>
    </row>
    <row r="85" spans="2:26" x14ac:dyDescent="0.25">
      <c r="B85" s="3"/>
      <c r="C85" s="141" t="s">
        <v>74</v>
      </c>
      <c r="D85" s="198" t="s">
        <v>108</v>
      </c>
      <c r="E85" s="197">
        <v>10</v>
      </c>
      <c r="F85" s="209">
        <v>11</v>
      </c>
      <c r="G85" s="51">
        <f t="shared" si="52"/>
        <v>11</v>
      </c>
      <c r="H85" s="232" t="s">
        <v>49</v>
      </c>
      <c r="I85" s="209"/>
      <c r="J85" s="209"/>
      <c r="K85" s="208"/>
      <c r="L85" s="41">
        <f>SUM(I85:K85)*100/G85</f>
        <v>0</v>
      </c>
      <c r="M85" s="210"/>
      <c r="N85" s="210"/>
      <c r="O85" s="28"/>
      <c r="P85" s="41">
        <f>SUM(M85:O85)*100/G85</f>
        <v>0</v>
      </c>
      <c r="Q85" s="210">
        <v>1</v>
      </c>
      <c r="R85" s="210">
        <v>1</v>
      </c>
      <c r="S85" s="28">
        <v>3</v>
      </c>
      <c r="T85" s="41">
        <f>SUM(Q85:S85)*100/G85</f>
        <v>45.454545454545453</v>
      </c>
      <c r="U85" s="210">
        <v>6</v>
      </c>
      <c r="V85" s="210"/>
      <c r="W85" s="28"/>
      <c r="X85" s="43">
        <f>SUM(U85:W85)*100/G85</f>
        <v>54.545454545454547</v>
      </c>
      <c r="Y85" s="199">
        <f t="shared" si="53"/>
        <v>9.2727272727272734</v>
      </c>
      <c r="Z85" s="200">
        <f t="shared" si="54"/>
        <v>100</v>
      </c>
    </row>
    <row r="86" spans="2:26" x14ac:dyDescent="0.25">
      <c r="B86" s="3"/>
      <c r="C86" s="141" t="s">
        <v>74</v>
      </c>
      <c r="D86" s="198" t="s">
        <v>114</v>
      </c>
      <c r="E86" s="197">
        <v>11</v>
      </c>
      <c r="F86" s="287">
        <v>11</v>
      </c>
      <c r="G86" s="51">
        <f t="shared" si="52"/>
        <v>11</v>
      </c>
      <c r="H86" s="232" t="s">
        <v>49</v>
      </c>
      <c r="I86" s="287"/>
      <c r="J86" s="287"/>
      <c r="K86" s="289"/>
      <c r="L86" s="41">
        <f>SUM(I86:K86)*100/G86</f>
        <v>0</v>
      </c>
      <c r="M86" s="288"/>
      <c r="N86" s="288"/>
      <c r="O86" s="28"/>
      <c r="P86" s="41">
        <f>SUM(M86:O86)*100/G86</f>
        <v>0</v>
      </c>
      <c r="Q86" s="288"/>
      <c r="R86" s="288"/>
      <c r="S86" s="28"/>
      <c r="T86" s="41">
        <f>SUM(Q86:S86)*100/G86</f>
        <v>0</v>
      </c>
      <c r="U86" s="288">
        <v>1</v>
      </c>
      <c r="V86" s="288">
        <v>10</v>
      </c>
      <c r="W86" s="28"/>
      <c r="X86" s="43">
        <f>SUM(U86:W86)*100/G86</f>
        <v>100</v>
      </c>
      <c r="Y86" s="199">
        <f t="shared" si="53"/>
        <v>10.909090909090908</v>
      </c>
      <c r="Z86" s="200">
        <f t="shared" si="54"/>
        <v>100</v>
      </c>
    </row>
    <row r="87" spans="2:26" x14ac:dyDescent="0.25">
      <c r="B87" s="3"/>
      <c r="C87" s="141"/>
      <c r="D87" s="198"/>
      <c r="E87" s="197"/>
      <c r="F87" s="287"/>
      <c r="G87" s="51"/>
      <c r="H87" s="232"/>
      <c r="I87" s="287"/>
      <c r="J87" s="287"/>
      <c r="K87" s="289"/>
      <c r="L87" s="41"/>
      <c r="M87" s="288"/>
      <c r="N87" s="288"/>
      <c r="O87" s="28"/>
      <c r="P87" s="41"/>
      <c r="Q87" s="288"/>
      <c r="R87" s="288"/>
      <c r="S87" s="28"/>
      <c r="T87" s="41"/>
      <c r="U87" s="288"/>
      <c r="V87" s="288"/>
      <c r="W87" s="28"/>
      <c r="X87" s="43"/>
      <c r="Y87" s="82">
        <f>Y86-Y85</f>
        <v>1.6363636363636349</v>
      </c>
      <c r="Z87" s="82">
        <f>Z86-Z85</f>
        <v>0</v>
      </c>
    </row>
    <row r="88" spans="2:26" x14ac:dyDescent="0.25">
      <c r="B88" s="3"/>
      <c r="C88" s="141" t="s">
        <v>74</v>
      </c>
      <c r="D88" s="187" t="s">
        <v>102</v>
      </c>
      <c r="E88" s="143">
        <v>10</v>
      </c>
      <c r="F88" s="218">
        <v>10</v>
      </c>
      <c r="G88" s="219">
        <f t="shared" si="3"/>
        <v>10</v>
      </c>
      <c r="H88" s="235" t="s">
        <v>49</v>
      </c>
      <c r="I88" s="218"/>
      <c r="J88" s="221"/>
      <c r="K88" s="221"/>
      <c r="L88" s="222">
        <f t="shared" si="4"/>
        <v>0</v>
      </c>
      <c r="M88" s="221"/>
      <c r="N88" s="221"/>
      <c r="O88" s="221">
        <v>1</v>
      </c>
      <c r="P88" s="222">
        <f t="shared" si="5"/>
        <v>10</v>
      </c>
      <c r="Q88" s="221"/>
      <c r="R88" s="221">
        <v>2</v>
      </c>
      <c r="S88" s="221">
        <v>6</v>
      </c>
      <c r="T88" s="239">
        <f t="shared" si="6"/>
        <v>80</v>
      </c>
      <c r="U88" s="221">
        <v>1</v>
      </c>
      <c r="V88" s="221"/>
      <c r="W88" s="150"/>
      <c r="X88" s="146">
        <f t="shared" si="7"/>
        <v>10</v>
      </c>
      <c r="Y88" s="146">
        <f t="shared" si="30"/>
        <v>8.6</v>
      </c>
      <c r="Z88" s="147">
        <f>T88+X88</f>
        <v>90</v>
      </c>
    </row>
    <row r="89" spans="2:26" x14ac:dyDescent="0.25">
      <c r="B89" s="3"/>
      <c r="C89" s="141" t="s">
        <v>74</v>
      </c>
      <c r="D89" s="198" t="s">
        <v>108</v>
      </c>
      <c r="E89" s="197">
        <v>11</v>
      </c>
      <c r="F89" s="209">
        <v>10</v>
      </c>
      <c r="G89" s="51">
        <f t="shared" si="3"/>
        <v>10</v>
      </c>
      <c r="H89" s="232" t="s">
        <v>49</v>
      </c>
      <c r="I89" s="209"/>
      <c r="J89" s="209">
        <v>1</v>
      </c>
      <c r="K89" s="208"/>
      <c r="L89" s="41">
        <f>SUM(I89:K89)*100/G89</f>
        <v>10</v>
      </c>
      <c r="M89" s="210"/>
      <c r="N89" s="210"/>
      <c r="O89" s="28"/>
      <c r="P89" s="41">
        <f>SUM(M89:O89)*100/G89</f>
        <v>0</v>
      </c>
      <c r="Q89" s="210"/>
      <c r="R89" s="210">
        <v>2</v>
      </c>
      <c r="S89" s="28">
        <v>1</v>
      </c>
      <c r="T89" s="41">
        <f>SUM(Q89:S89)*100/G89</f>
        <v>30</v>
      </c>
      <c r="U89" s="210">
        <v>6</v>
      </c>
      <c r="V89" s="210"/>
      <c r="W89" s="28"/>
      <c r="X89" s="43">
        <f>SUM(U89:W89)*100/G88</f>
        <v>60</v>
      </c>
      <c r="Y89" s="199">
        <f t="shared" ref="Y89" si="55">((1*I89)+(2*J89)+(3*K89)+(4*M89)+(5*N89)+(6*O89)+(7*Q89)+(8*R89)+(9*S89)+(10*U89)+(11*V89)+(12*W89))/G89</f>
        <v>8.6999999999999993</v>
      </c>
      <c r="Z89" s="200">
        <f t="shared" ref="Z89" si="56">T89+X89</f>
        <v>90</v>
      </c>
    </row>
    <row r="90" spans="2:26" x14ac:dyDescent="0.25">
      <c r="B90" s="3"/>
      <c r="C90" s="39"/>
      <c r="D90" s="53"/>
      <c r="E90" s="18"/>
      <c r="F90" s="223"/>
      <c r="G90" s="224"/>
      <c r="H90" s="237"/>
      <c r="I90" s="223"/>
      <c r="J90" s="226"/>
      <c r="K90" s="226"/>
      <c r="L90" s="227"/>
      <c r="M90" s="226"/>
      <c r="N90" s="226"/>
      <c r="O90" s="226"/>
      <c r="P90" s="227"/>
      <c r="Q90" s="226"/>
      <c r="R90" s="226"/>
      <c r="S90" s="226"/>
      <c r="T90" s="240"/>
      <c r="U90" s="226"/>
      <c r="V90" s="226"/>
      <c r="W90" s="11"/>
      <c r="X90" s="43"/>
      <c r="Y90" s="82">
        <f>Y89-Y88</f>
        <v>9.9999999999999645E-2</v>
      </c>
      <c r="Z90" s="82">
        <f>Z89-Z88</f>
        <v>0</v>
      </c>
    </row>
    <row r="91" spans="2:26" x14ac:dyDescent="0.25">
      <c r="B91" s="3"/>
      <c r="C91" s="141" t="s">
        <v>74</v>
      </c>
      <c r="D91" s="142" t="s">
        <v>102</v>
      </c>
      <c r="E91" s="143">
        <v>11</v>
      </c>
      <c r="F91" s="143">
        <v>7</v>
      </c>
      <c r="G91" s="19">
        <f t="shared" si="3"/>
        <v>7</v>
      </c>
      <c r="H91" s="174" t="s">
        <v>49</v>
      </c>
      <c r="I91" s="143"/>
      <c r="J91" s="144">
        <v>1</v>
      </c>
      <c r="K91" s="144">
        <v>1</v>
      </c>
      <c r="L91" s="175">
        <f t="shared" si="4"/>
        <v>28.571428571428573</v>
      </c>
      <c r="M91" s="144">
        <v>2</v>
      </c>
      <c r="N91" s="144"/>
      <c r="O91" s="144"/>
      <c r="P91" s="175">
        <f t="shared" si="5"/>
        <v>28.571428571428573</v>
      </c>
      <c r="Q91" s="144"/>
      <c r="R91" s="144">
        <v>1</v>
      </c>
      <c r="S91" s="144"/>
      <c r="T91" s="146">
        <f t="shared" si="6"/>
        <v>14.285714285714286</v>
      </c>
      <c r="U91" s="144">
        <v>2</v>
      </c>
      <c r="V91" s="144"/>
      <c r="W91" s="144"/>
      <c r="X91" s="146">
        <f t="shared" si="7"/>
        <v>28.571428571428573</v>
      </c>
      <c r="Y91" s="146">
        <f t="shared" si="30"/>
        <v>5.8571428571428568</v>
      </c>
      <c r="Z91" s="147">
        <f>T91+X91</f>
        <v>42.857142857142861</v>
      </c>
    </row>
    <row r="92" spans="2:26" x14ac:dyDescent="0.25">
      <c r="B92" s="3"/>
      <c r="C92" s="4"/>
      <c r="D92" s="37"/>
      <c r="E92" s="3"/>
      <c r="F92" s="3"/>
      <c r="G92" s="107"/>
      <c r="H92" s="5"/>
      <c r="I92" s="18"/>
      <c r="J92" s="6"/>
      <c r="K92" s="6"/>
      <c r="L92" s="46"/>
      <c r="M92" s="6"/>
      <c r="N92" s="6"/>
      <c r="O92" s="6"/>
      <c r="P92" s="46"/>
      <c r="Q92" s="6"/>
      <c r="R92" s="6"/>
      <c r="S92" s="6"/>
      <c r="T92" s="43"/>
      <c r="U92" s="6"/>
      <c r="V92" s="6"/>
      <c r="W92" s="6"/>
      <c r="X92" s="43"/>
      <c r="Y92" s="43"/>
      <c r="Z92" s="43"/>
    </row>
    <row r="93" spans="2:26" x14ac:dyDescent="0.25">
      <c r="B93" s="55"/>
      <c r="C93" s="55"/>
      <c r="D93" s="142" t="s">
        <v>102</v>
      </c>
      <c r="E93" s="55"/>
      <c r="F93" s="55"/>
      <c r="G93" s="55"/>
      <c r="H93" s="174" t="s">
        <v>49</v>
      </c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151">
        <f>AVERAGE(Y91,Y88)</f>
        <v>7.2285714285714278</v>
      </c>
      <c r="Z93" s="151">
        <f>AVERAGE(Z91,Z88)</f>
        <v>66.428571428571431</v>
      </c>
    </row>
    <row r="94" spans="2:26" x14ac:dyDescent="0.25">
      <c r="B94" s="55"/>
      <c r="C94" s="55"/>
      <c r="D94" s="198" t="s">
        <v>108</v>
      </c>
      <c r="E94" s="55"/>
      <c r="F94" s="55"/>
      <c r="G94" s="55"/>
      <c r="H94" s="232" t="s">
        <v>49</v>
      </c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234">
        <f>AVERAGE(Y89,Y85)</f>
        <v>8.9863636363636363</v>
      </c>
      <c r="Z94" s="234">
        <f>AVERAGE(Z89,Z85)</f>
        <v>95</v>
      </c>
    </row>
    <row r="95" spans="2:26" x14ac:dyDescent="0.25">
      <c r="B95" s="55"/>
      <c r="C95" s="55"/>
      <c r="D95" s="198" t="s">
        <v>114</v>
      </c>
      <c r="E95" s="55"/>
      <c r="F95" s="55"/>
      <c r="G95" s="55"/>
      <c r="H95" s="232" t="s">
        <v>49</v>
      </c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234">
        <f>AVERAGE(Y86,Y84)</f>
        <v>8.6767676767676765</v>
      </c>
      <c r="Z95" s="234">
        <f>AVERAGE(Z86,Z84)</f>
        <v>77.777777777777771</v>
      </c>
    </row>
    <row r="96" spans="2:26" x14ac:dyDescent="0.25">
      <c r="B96" s="55"/>
      <c r="C96" s="55"/>
      <c r="D96" s="37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82">
        <f>Y95-Y94</f>
        <v>-0.30959595959595987</v>
      </c>
      <c r="Z96" s="82">
        <f>Z95-Z94</f>
        <v>-17.222222222222229</v>
      </c>
    </row>
    <row r="97" spans="2:26" ht="45" x14ac:dyDescent="0.25">
      <c r="B97" s="55"/>
      <c r="C97" s="153" t="s">
        <v>94</v>
      </c>
      <c r="D97" s="142" t="s">
        <v>102</v>
      </c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151">
        <f t="shared" ref="Y97:Z99" si="57">AVERAGE(Y93,Y80,Y38)</f>
        <v>8.1011030371744663</v>
      </c>
      <c r="Z97" s="151">
        <f t="shared" si="57"/>
        <v>76.749055177626616</v>
      </c>
    </row>
    <row r="98" spans="2:26" ht="45" x14ac:dyDescent="0.25">
      <c r="B98" s="55"/>
      <c r="C98" s="202" t="s">
        <v>94</v>
      </c>
      <c r="D98" s="198" t="s">
        <v>108</v>
      </c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199">
        <f t="shared" si="57"/>
        <v>8.5630372024489674</v>
      </c>
      <c r="Z98" s="199">
        <f t="shared" si="57"/>
        <v>87.203154766179978</v>
      </c>
    </row>
    <row r="99" spans="2:26" ht="45" x14ac:dyDescent="0.25">
      <c r="B99" s="55"/>
      <c r="C99" s="202" t="s">
        <v>94</v>
      </c>
      <c r="D99" s="198" t="s">
        <v>114</v>
      </c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199">
        <f t="shared" si="57"/>
        <v>8.4541096772481499</v>
      </c>
      <c r="Z99" s="199">
        <f t="shared" si="57"/>
        <v>80.063114134542715</v>
      </c>
    </row>
    <row r="100" spans="2:26" x14ac:dyDescent="0.25">
      <c r="B100" s="77"/>
      <c r="C100" s="201" t="s">
        <v>92</v>
      </c>
      <c r="D100" s="55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82">
        <f>Y99-Y98</f>
        <v>-0.1089275252008175</v>
      </c>
      <c r="Z100" s="82">
        <f>Z99-Z98</f>
        <v>-7.1400406316372624</v>
      </c>
    </row>
  </sheetData>
  <mergeCells count="27">
    <mergeCell ref="G8:G11"/>
    <mergeCell ref="H8:H11"/>
    <mergeCell ref="I8:X8"/>
    <mergeCell ref="Y8:Z8"/>
    <mergeCell ref="Z10:Z11"/>
    <mergeCell ref="I9:L9"/>
    <mergeCell ref="M9:P9"/>
    <mergeCell ref="Q9:T9"/>
    <mergeCell ref="U9:X9"/>
    <mergeCell ref="Y9:Z9"/>
    <mergeCell ref="I10:K10"/>
    <mergeCell ref="M10:O10"/>
    <mergeCell ref="Q10:S10"/>
    <mergeCell ref="U10:W10"/>
    <mergeCell ref="Y10:Y11"/>
    <mergeCell ref="B8:B11"/>
    <mergeCell ref="C8:C11"/>
    <mergeCell ref="D8:D11"/>
    <mergeCell ref="E8:E11"/>
    <mergeCell ref="F8:F11"/>
    <mergeCell ref="B7:Z7"/>
    <mergeCell ref="B6:Z6"/>
    <mergeCell ref="Y1:Z1"/>
    <mergeCell ref="B2:Z2"/>
    <mergeCell ref="B3:Z3"/>
    <mergeCell ref="B4:Z4"/>
    <mergeCell ref="B5:Z5"/>
  </mergeCells>
  <printOptions verticalCentered="1"/>
  <pageMargins left="0" right="0" top="0.74803149606299213" bottom="0.74803149606299213" header="0.31496062992125984" footer="0.31496062992125984"/>
  <pageSetup paperSize="9" scale="46" fitToWidth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topLeftCell="C67" workbookViewId="0">
      <selection activeCell="Y100" sqref="Y100"/>
    </sheetView>
  </sheetViews>
  <sheetFormatPr defaultRowHeight="15" x14ac:dyDescent="0.25"/>
  <cols>
    <col min="1" max="1" width="5.42578125" customWidth="1"/>
    <col min="2" max="2" width="6.42578125" customWidth="1"/>
    <col min="3" max="3" width="15.7109375" customWidth="1"/>
    <col min="4" max="4" width="14.28515625" customWidth="1"/>
    <col min="5" max="5" width="6.42578125" customWidth="1"/>
    <col min="6" max="6" width="5.42578125" customWidth="1"/>
    <col min="7" max="7" width="6" customWidth="1"/>
    <col min="8" max="8" width="13.85546875" customWidth="1"/>
    <col min="9" max="9" width="4.85546875" customWidth="1"/>
    <col min="10" max="10" width="4.42578125" customWidth="1"/>
    <col min="11" max="11" width="4.85546875" customWidth="1"/>
    <col min="13" max="15" width="4.85546875" customWidth="1"/>
    <col min="17" max="17" width="4.5703125" customWidth="1"/>
    <col min="18" max="18" width="5.140625" customWidth="1"/>
    <col min="19" max="19" width="5.28515625" customWidth="1"/>
    <col min="21" max="21" width="5" customWidth="1"/>
    <col min="22" max="22" width="4.5703125" customWidth="1"/>
    <col min="23" max="23" width="5" customWidth="1"/>
    <col min="25" max="25" width="10.28515625" customWidth="1"/>
  </cols>
  <sheetData>
    <row r="1" spans="1:26" x14ac:dyDescent="0.25">
      <c r="B1" s="1"/>
      <c r="Y1" s="412" t="s">
        <v>50</v>
      </c>
      <c r="Z1" s="412"/>
    </row>
    <row r="2" spans="1:26" ht="18.75" x14ac:dyDescent="0.3">
      <c r="B2" s="425" t="s">
        <v>118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</row>
    <row r="3" spans="1:26" ht="18.75" x14ac:dyDescent="0.3">
      <c r="B3" s="426" t="s">
        <v>107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</row>
    <row r="4" spans="1:26" x14ac:dyDescent="0.25">
      <c r="B4" s="416" t="s">
        <v>1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</row>
    <row r="5" spans="1:26" x14ac:dyDescent="0.25">
      <c r="B5" s="411" t="s">
        <v>2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</row>
    <row r="6" spans="1:26" ht="28.5" customHeight="1" x14ac:dyDescent="0.25">
      <c r="B6" s="417" t="s">
        <v>81</v>
      </c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</row>
    <row r="7" spans="1:26" ht="18.75" customHeight="1" x14ac:dyDescent="0.25">
      <c r="A7" s="54"/>
      <c r="B7" s="432" t="s">
        <v>3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</row>
    <row r="8" spans="1:26" ht="15" customHeight="1" x14ac:dyDescent="0.25">
      <c r="B8" s="419" t="s">
        <v>4</v>
      </c>
      <c r="C8" s="419" t="s">
        <v>5</v>
      </c>
      <c r="D8" s="420" t="s">
        <v>6</v>
      </c>
      <c r="E8" s="422" t="s">
        <v>7</v>
      </c>
      <c r="F8" s="419" t="s">
        <v>8</v>
      </c>
      <c r="G8" s="423" t="s">
        <v>9</v>
      </c>
      <c r="H8" s="419" t="s">
        <v>10</v>
      </c>
      <c r="I8" s="422" t="s">
        <v>11</v>
      </c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 t="s">
        <v>12</v>
      </c>
      <c r="Z8" s="422"/>
    </row>
    <row r="9" spans="1:26" x14ac:dyDescent="0.25">
      <c r="B9" s="419"/>
      <c r="C9" s="419"/>
      <c r="D9" s="421"/>
      <c r="E9" s="422"/>
      <c r="F9" s="419"/>
      <c r="G9" s="424"/>
      <c r="H9" s="419"/>
      <c r="I9" s="422" t="s">
        <v>13</v>
      </c>
      <c r="J9" s="422"/>
      <c r="K9" s="422"/>
      <c r="L9" s="422"/>
      <c r="M9" s="422" t="s">
        <v>14</v>
      </c>
      <c r="N9" s="422"/>
      <c r="O9" s="422"/>
      <c r="P9" s="422"/>
      <c r="Q9" s="422" t="s">
        <v>15</v>
      </c>
      <c r="R9" s="422"/>
      <c r="S9" s="422"/>
      <c r="T9" s="422"/>
      <c r="U9" s="422" t="s">
        <v>16</v>
      </c>
      <c r="V9" s="422"/>
      <c r="W9" s="422"/>
      <c r="X9" s="422"/>
      <c r="Y9" s="419" t="s">
        <v>119</v>
      </c>
      <c r="Z9" s="419"/>
    </row>
    <row r="10" spans="1:26" x14ac:dyDescent="0.25">
      <c r="B10" s="419"/>
      <c r="C10" s="419"/>
      <c r="D10" s="421"/>
      <c r="E10" s="422"/>
      <c r="F10" s="419"/>
      <c r="G10" s="424"/>
      <c r="H10" s="419"/>
      <c r="I10" s="419" t="s">
        <v>17</v>
      </c>
      <c r="J10" s="419"/>
      <c r="K10" s="419"/>
      <c r="L10" s="52"/>
      <c r="M10" s="419" t="s">
        <v>17</v>
      </c>
      <c r="N10" s="419"/>
      <c r="O10" s="419"/>
      <c r="P10" s="52"/>
      <c r="Q10" s="419" t="s">
        <v>17</v>
      </c>
      <c r="R10" s="419"/>
      <c r="S10" s="419"/>
      <c r="T10" s="52"/>
      <c r="U10" s="419" t="s">
        <v>17</v>
      </c>
      <c r="V10" s="419"/>
      <c r="W10" s="419"/>
      <c r="X10" s="52"/>
      <c r="Y10" s="419" t="s">
        <v>34</v>
      </c>
      <c r="Z10" s="433" t="s">
        <v>18</v>
      </c>
    </row>
    <row r="11" spans="1:26" x14ac:dyDescent="0.25">
      <c r="B11" s="419"/>
      <c r="C11" s="419"/>
      <c r="D11" s="421"/>
      <c r="E11" s="422"/>
      <c r="F11" s="419"/>
      <c r="G11" s="424"/>
      <c r="H11" s="419"/>
      <c r="I11" s="50">
        <v>1</v>
      </c>
      <c r="J11" s="50">
        <v>2</v>
      </c>
      <c r="K11" s="52">
        <v>3</v>
      </c>
      <c r="L11" s="52" t="s">
        <v>19</v>
      </c>
      <c r="M11" s="50">
        <v>4</v>
      </c>
      <c r="N11" s="50">
        <v>5</v>
      </c>
      <c r="O11" s="52">
        <v>6</v>
      </c>
      <c r="P11" s="52" t="s">
        <v>19</v>
      </c>
      <c r="Q11" s="50">
        <v>7</v>
      </c>
      <c r="R11" s="50">
        <v>8</v>
      </c>
      <c r="S11" s="52">
        <v>9</v>
      </c>
      <c r="T11" s="52" t="s">
        <v>19</v>
      </c>
      <c r="U11" s="50">
        <v>10</v>
      </c>
      <c r="V11" s="50">
        <v>11</v>
      </c>
      <c r="W11" s="52">
        <v>12</v>
      </c>
      <c r="X11" s="52" t="s">
        <v>19</v>
      </c>
      <c r="Y11" s="419"/>
      <c r="Z11" s="433"/>
    </row>
    <row r="12" spans="1:26" x14ac:dyDescent="0.25">
      <c r="B12" s="29"/>
      <c r="C12" s="241" t="s">
        <v>65</v>
      </c>
      <c r="D12" s="37" t="s">
        <v>114</v>
      </c>
      <c r="E12" s="289">
        <v>5</v>
      </c>
      <c r="F12" s="287">
        <v>23</v>
      </c>
      <c r="G12" s="51">
        <f t="shared" ref="G12:G14" si="0">I12+J12+K12+M12+N12+O12+Q12+R12+S12+U12+V12+W12</f>
        <v>23</v>
      </c>
      <c r="H12" s="262" t="s">
        <v>51</v>
      </c>
      <c r="I12" s="287"/>
      <c r="J12" s="287"/>
      <c r="K12" s="289"/>
      <c r="L12" s="41">
        <f>SUM(I12:K12)*100/G12</f>
        <v>0</v>
      </c>
      <c r="M12" s="287"/>
      <c r="N12" s="287"/>
      <c r="O12" s="289">
        <v>1</v>
      </c>
      <c r="P12" s="41">
        <f>SUM(M12:O12)*100/G12</f>
        <v>4.3478260869565215</v>
      </c>
      <c r="Q12" s="287">
        <v>4</v>
      </c>
      <c r="R12" s="287">
        <v>2</v>
      </c>
      <c r="S12" s="289">
        <v>3</v>
      </c>
      <c r="T12" s="41">
        <f>SUM(Q12:S12)*100/G12</f>
        <v>39.130434782608695</v>
      </c>
      <c r="U12" s="287">
        <v>13</v>
      </c>
      <c r="V12" s="287"/>
      <c r="W12" s="289"/>
      <c r="X12" s="43">
        <f>SUM(U12:W12)*100/G12</f>
        <v>56.521739130434781</v>
      </c>
      <c r="Y12" s="199">
        <f t="shared" ref="Y12:Y14" si="1">((1*I12)+(2*J12)+(3*K12)+(4*M12)+(5*N12)+(6*O12)+(7*Q12)+(8*R12)+(9*S12)+(10*U12)+(11*V12)+(12*W12))/G12</f>
        <v>9</v>
      </c>
      <c r="Z12" s="200">
        <f t="shared" ref="Z12:Z14" si="2">T12+X12</f>
        <v>95.65217391304347</v>
      </c>
    </row>
    <row r="13" spans="1:26" x14ac:dyDescent="0.25">
      <c r="B13" s="29"/>
      <c r="C13" s="241" t="s">
        <v>65</v>
      </c>
      <c r="D13" s="198" t="s">
        <v>108</v>
      </c>
      <c r="E13" s="197">
        <v>5</v>
      </c>
      <c r="F13" s="209">
        <v>10</v>
      </c>
      <c r="G13" s="51">
        <f t="shared" si="0"/>
        <v>10</v>
      </c>
      <c r="H13" s="262" t="s">
        <v>51</v>
      </c>
      <c r="I13" s="209"/>
      <c r="J13" s="209"/>
      <c r="K13" s="208"/>
      <c r="L13" s="41">
        <f>SUM(I13:K13)*100/G13</f>
        <v>0</v>
      </c>
      <c r="M13" s="210"/>
      <c r="N13" s="210"/>
      <c r="O13" s="28"/>
      <c r="P13" s="41">
        <f>SUM(M13:O13)*100/G13</f>
        <v>0</v>
      </c>
      <c r="Q13" s="210"/>
      <c r="R13" s="210">
        <v>1</v>
      </c>
      <c r="S13" s="28">
        <v>1</v>
      </c>
      <c r="T13" s="41">
        <f>SUM(Q13:S13)*100/G13</f>
        <v>20</v>
      </c>
      <c r="U13" s="210">
        <v>6</v>
      </c>
      <c r="V13" s="210">
        <v>2</v>
      </c>
      <c r="W13" s="28"/>
      <c r="X13" s="43">
        <f>SUM(U13:W13)*100/G13</f>
        <v>80</v>
      </c>
      <c r="Y13" s="199">
        <f t="shared" si="1"/>
        <v>9.9</v>
      </c>
      <c r="Z13" s="200">
        <f t="shared" si="2"/>
        <v>100</v>
      </c>
    </row>
    <row r="14" spans="1:26" x14ac:dyDescent="0.25">
      <c r="B14" s="29"/>
      <c r="C14" s="297" t="s">
        <v>57</v>
      </c>
      <c r="D14" s="198" t="s">
        <v>114</v>
      </c>
      <c r="E14" s="197">
        <v>6</v>
      </c>
      <c r="F14" s="287">
        <v>10</v>
      </c>
      <c r="G14" s="51">
        <f t="shared" si="0"/>
        <v>10</v>
      </c>
      <c r="H14" s="262" t="s">
        <v>51</v>
      </c>
      <c r="I14" s="29"/>
      <c r="J14" s="29"/>
      <c r="K14" s="293"/>
      <c r="L14" s="41">
        <f>SUM(I14:K14)*100/G14</f>
        <v>0</v>
      </c>
      <c r="M14" s="296"/>
      <c r="N14" s="296"/>
      <c r="O14" s="30"/>
      <c r="P14" s="41">
        <f>SUM(M14:O14)*100/G14</f>
        <v>0</v>
      </c>
      <c r="Q14" s="296"/>
      <c r="R14" s="296">
        <v>1</v>
      </c>
      <c r="S14" s="30">
        <v>3</v>
      </c>
      <c r="T14" s="41">
        <f>SUM(Q14:S14)*100/G14</f>
        <v>40</v>
      </c>
      <c r="U14" s="296">
        <v>6</v>
      </c>
      <c r="V14" s="296"/>
      <c r="W14" s="30"/>
      <c r="X14" s="43">
        <f>SUM(U14:W14)*100/G14</f>
        <v>60</v>
      </c>
      <c r="Y14" s="199">
        <f t="shared" si="1"/>
        <v>9.5</v>
      </c>
      <c r="Z14" s="200">
        <f t="shared" si="2"/>
        <v>100</v>
      </c>
    </row>
    <row r="15" spans="1:26" x14ac:dyDescent="0.25">
      <c r="B15" s="29"/>
      <c r="C15" s="241"/>
      <c r="D15" s="198"/>
      <c r="E15" s="197"/>
      <c r="F15" s="287"/>
      <c r="G15" s="51"/>
      <c r="H15" s="262"/>
      <c r="I15" s="29"/>
      <c r="J15" s="29"/>
      <c r="K15" s="293"/>
      <c r="L15" s="41"/>
      <c r="M15" s="296"/>
      <c r="N15" s="296"/>
      <c r="O15" s="30"/>
      <c r="P15" s="41"/>
      <c r="Q15" s="296"/>
      <c r="R15" s="296"/>
      <c r="S15" s="30"/>
      <c r="T15" s="41"/>
      <c r="U15" s="296"/>
      <c r="V15" s="296"/>
      <c r="W15" s="30"/>
      <c r="X15" s="43"/>
      <c r="Y15" s="82">
        <f>Y14-Y13</f>
        <v>-0.40000000000000036</v>
      </c>
      <c r="Z15" s="82">
        <f>Z14-Z13</f>
        <v>0</v>
      </c>
    </row>
    <row r="16" spans="1:26" x14ac:dyDescent="0.25">
      <c r="B16" s="29"/>
      <c r="C16" s="241" t="s">
        <v>65</v>
      </c>
      <c r="D16" s="242" t="s">
        <v>102</v>
      </c>
      <c r="E16" s="218">
        <v>5</v>
      </c>
      <c r="F16" s="231">
        <v>16</v>
      </c>
      <c r="G16" s="243">
        <f>I16+J16+K16+M16+N16+O16+Q16+R16+S16+U16+V16+W16</f>
        <v>16</v>
      </c>
      <c r="H16" s="241" t="s">
        <v>51</v>
      </c>
      <c r="I16" s="242"/>
      <c r="J16" s="242"/>
      <c r="K16" s="244"/>
      <c r="L16" s="239">
        <f t="shared" ref="L16:L92" si="3">SUM(I16:K16)*100/F16</f>
        <v>0</v>
      </c>
      <c r="M16" s="242"/>
      <c r="N16" s="242"/>
      <c r="O16" s="244"/>
      <c r="P16" s="239">
        <f t="shared" ref="P16:P92" si="4">SUM(M16:O16)*100/F16</f>
        <v>0</v>
      </c>
      <c r="Q16" s="242">
        <v>1</v>
      </c>
      <c r="R16" s="242">
        <v>3</v>
      </c>
      <c r="S16" s="244">
        <v>5</v>
      </c>
      <c r="T16" s="239">
        <f t="shared" ref="T16:T92" si="5">SUM(Q16:S16)*100/F16</f>
        <v>56.25</v>
      </c>
      <c r="U16" s="242">
        <v>7</v>
      </c>
      <c r="V16" s="242"/>
      <c r="W16" s="186"/>
      <c r="X16" s="146">
        <f t="shared" ref="X16:X92" si="6">SUM(U16:W16)*100/F16</f>
        <v>43.75</v>
      </c>
      <c r="Y16" s="146">
        <f>(($I$11*I16)+($J$11*J16)+($K$11*K16)+($M$11*M16)+($N$11*N16)+($O$11*O16)+($Q$11*Q16)+($R$11*R16)+($S$11*S16)+($U$11*U16)+($V$11*V16)+($W$11*W16))/F16</f>
        <v>9.125</v>
      </c>
      <c r="Z16" s="147">
        <f t="shared" ref="Z16:Z92" si="7">T16+X16</f>
        <v>100</v>
      </c>
    </row>
    <row r="17" spans="2:26" x14ac:dyDescent="0.25">
      <c r="B17" s="29"/>
      <c r="C17" s="284" t="s">
        <v>57</v>
      </c>
      <c r="D17" s="198" t="s">
        <v>108</v>
      </c>
      <c r="E17" s="197">
        <v>6</v>
      </c>
      <c r="F17" s="209">
        <v>17</v>
      </c>
      <c r="G17" s="243">
        <f>I17+J17+K17+M17+N17+O17+Q17+R17+S17+U17+V17+W17</f>
        <v>17</v>
      </c>
      <c r="H17" s="262" t="s">
        <v>51</v>
      </c>
      <c r="I17" s="209"/>
      <c r="J17" s="209"/>
      <c r="K17" s="208"/>
      <c r="L17" s="239">
        <f t="shared" si="3"/>
        <v>0</v>
      </c>
      <c r="M17" s="210"/>
      <c r="N17" s="210"/>
      <c r="O17" s="28"/>
      <c r="P17" s="239">
        <f t="shared" si="4"/>
        <v>0</v>
      </c>
      <c r="Q17" s="210"/>
      <c r="R17" s="210">
        <v>1</v>
      </c>
      <c r="S17" s="28">
        <v>1</v>
      </c>
      <c r="T17" s="239">
        <f t="shared" si="5"/>
        <v>11.764705882352942</v>
      </c>
      <c r="U17" s="210">
        <v>15</v>
      </c>
      <c r="V17" s="210"/>
      <c r="W17" s="28"/>
      <c r="X17" s="146">
        <f t="shared" si="6"/>
        <v>88.235294117647058</v>
      </c>
      <c r="Y17" s="146">
        <f>(($I$11*I17)+($J$11*J17)+($K$11*K17)+($M$11*M17)+($N$11*N17)+($O$11*O17)+($Q$11*Q17)+($R$11*R17)+($S$11*S17)+($U$11*U17)+($V$11*V17)+($W$11*W17))/F17</f>
        <v>9.8235294117647065</v>
      </c>
      <c r="Z17" s="147">
        <f t="shared" si="7"/>
        <v>100</v>
      </c>
    </row>
    <row r="18" spans="2:26" x14ac:dyDescent="0.25">
      <c r="B18" s="29"/>
      <c r="C18" s="284" t="s">
        <v>57</v>
      </c>
      <c r="D18" s="198" t="s">
        <v>114</v>
      </c>
      <c r="E18" s="197">
        <v>7</v>
      </c>
      <c r="F18" s="298">
        <v>17</v>
      </c>
      <c r="G18" s="243">
        <f>I18+J18+K18+M18+N18+O18+Q18+R18+S18+U18+V18+W18</f>
        <v>17</v>
      </c>
      <c r="H18" s="262" t="s">
        <v>51</v>
      </c>
      <c r="I18" s="29"/>
      <c r="J18" s="29"/>
      <c r="K18" s="293"/>
      <c r="L18" s="239">
        <f t="shared" si="3"/>
        <v>0</v>
      </c>
      <c r="M18" s="296"/>
      <c r="N18" s="296">
        <v>1</v>
      </c>
      <c r="O18" s="30">
        <v>3</v>
      </c>
      <c r="P18" s="239">
        <f t="shared" si="4"/>
        <v>23.529411764705884</v>
      </c>
      <c r="Q18" s="296"/>
      <c r="R18" s="296">
        <v>5</v>
      </c>
      <c r="S18" s="30">
        <v>1</v>
      </c>
      <c r="T18" s="239">
        <f t="shared" si="5"/>
        <v>35.294117647058826</v>
      </c>
      <c r="U18" s="296">
        <v>7</v>
      </c>
      <c r="V18" s="296"/>
      <c r="W18" s="30"/>
      <c r="X18" s="146">
        <f t="shared" si="6"/>
        <v>41.176470588235297</v>
      </c>
      <c r="Y18" s="146">
        <f>(($I$11*I18)+($J$11*J18)+($K$11*K18)+($M$11*M18)+($N$11*N18)+($O$11*O18)+($Q$11*Q18)+($R$11*R18)+($S$11*S18)+($U$11*U18)+($V$11*V18)+($W$11*W18))/F18</f>
        <v>8.3529411764705888</v>
      </c>
      <c r="Z18" s="147">
        <f t="shared" si="7"/>
        <v>76.470588235294116</v>
      </c>
    </row>
    <row r="19" spans="2:26" x14ac:dyDescent="0.25">
      <c r="B19" s="29"/>
      <c r="C19" s="263"/>
      <c r="D19" s="246"/>
      <c r="E19" s="223"/>
      <c r="F19" s="233"/>
      <c r="G19" s="243"/>
      <c r="H19" s="263"/>
      <c r="I19" s="246"/>
      <c r="J19" s="246"/>
      <c r="K19" s="249"/>
      <c r="L19" s="240"/>
      <c r="M19" s="246"/>
      <c r="N19" s="246"/>
      <c r="O19" s="249"/>
      <c r="P19" s="240"/>
      <c r="Q19" s="246"/>
      <c r="R19" s="246"/>
      <c r="S19" s="249"/>
      <c r="T19" s="240"/>
      <c r="U19" s="246"/>
      <c r="V19" s="246"/>
      <c r="W19" s="30"/>
      <c r="X19" s="43"/>
      <c r="Y19" s="82">
        <f>Y18-Y17</f>
        <v>-1.4705882352941178</v>
      </c>
      <c r="Z19" s="82">
        <f>Z18-Z17</f>
        <v>-23.529411764705884</v>
      </c>
    </row>
    <row r="20" spans="2:26" ht="14.25" customHeight="1" x14ac:dyDescent="0.25">
      <c r="B20" s="90"/>
      <c r="C20" s="245" t="s">
        <v>57</v>
      </c>
      <c r="D20" s="246" t="s">
        <v>20</v>
      </c>
      <c r="E20" s="247">
        <v>5</v>
      </c>
      <c r="F20" s="248">
        <v>14</v>
      </c>
      <c r="G20" s="243">
        <f>I25+J25+K25+M25+N25+O25+Q25+R25+S25+U25+V25+W25</f>
        <v>15</v>
      </c>
      <c r="H20" s="245" t="s">
        <v>51</v>
      </c>
      <c r="I20" s="246"/>
      <c r="J20" s="246"/>
      <c r="K20" s="249"/>
      <c r="L20" s="240">
        <f t="shared" si="3"/>
        <v>0</v>
      </c>
      <c r="M20" s="246"/>
      <c r="N20" s="246"/>
      <c r="O20" s="249"/>
      <c r="P20" s="240">
        <f t="shared" si="4"/>
        <v>0</v>
      </c>
      <c r="Q20" s="246"/>
      <c r="R20" s="246">
        <v>4</v>
      </c>
      <c r="S20" s="249">
        <v>8</v>
      </c>
      <c r="T20" s="240">
        <f t="shared" si="5"/>
        <v>85.714285714285708</v>
      </c>
      <c r="U20" s="246">
        <v>2</v>
      </c>
      <c r="V20" s="246"/>
      <c r="W20" s="30"/>
      <c r="X20" s="43">
        <f t="shared" si="6"/>
        <v>14.285714285714286</v>
      </c>
      <c r="Y20" s="43">
        <f>(($I$11*I20)+($J$11*J20)+($K$11*K20)+($M$11*M20)+($N$11*N20)+($O$11*O20)+($Q$11*Q20)+($R$11*R20)+($S$11*S20)+($U$11*U20)+($V$11*V20)+($W$11*W20))/F20</f>
        <v>8.8571428571428577</v>
      </c>
      <c r="Z20" s="44">
        <f t="shared" si="7"/>
        <v>100</v>
      </c>
    </row>
    <row r="21" spans="2:26" ht="14.25" customHeight="1" x14ac:dyDescent="0.25">
      <c r="B21" s="90"/>
      <c r="C21" s="241" t="s">
        <v>57</v>
      </c>
      <c r="D21" s="242" t="s">
        <v>102</v>
      </c>
      <c r="E21" s="218">
        <v>6</v>
      </c>
      <c r="F21" s="231">
        <v>14</v>
      </c>
      <c r="G21" s="243">
        <v>14</v>
      </c>
      <c r="H21" s="241" t="s">
        <v>51</v>
      </c>
      <c r="I21" s="242"/>
      <c r="J21" s="242">
        <v>1</v>
      </c>
      <c r="K21" s="244"/>
      <c r="L21" s="239">
        <f t="shared" si="3"/>
        <v>7.1428571428571432</v>
      </c>
      <c r="M21" s="242"/>
      <c r="N21" s="242"/>
      <c r="O21" s="244"/>
      <c r="P21" s="239">
        <f t="shared" si="4"/>
        <v>0</v>
      </c>
      <c r="Q21" s="242">
        <v>2</v>
      </c>
      <c r="R21" s="242"/>
      <c r="S21" s="244">
        <v>6</v>
      </c>
      <c r="T21" s="239">
        <f t="shared" si="5"/>
        <v>57.142857142857146</v>
      </c>
      <c r="U21" s="242">
        <v>5</v>
      </c>
      <c r="V21" s="242"/>
      <c r="W21" s="186"/>
      <c r="X21" s="146">
        <f t="shared" si="6"/>
        <v>35.714285714285715</v>
      </c>
      <c r="Y21" s="146">
        <f>(($I$11*I21)+($J$11*J21)+($K$11*K21)+($M$11*M21)+($N$11*N21)+($O$11*O21)+($Q$11*Q21)+($R$11*R21)+($S$11*S21)+($U$11*U21)+($V$11*V21)+($W$11*W21))/F21</f>
        <v>8.5714285714285712</v>
      </c>
      <c r="Z21" s="147">
        <f t="shared" si="7"/>
        <v>92.857142857142861</v>
      </c>
    </row>
    <row r="22" spans="2:26" ht="14.25" customHeight="1" x14ac:dyDescent="0.25">
      <c r="B22" s="29"/>
      <c r="C22" s="241" t="s">
        <v>57</v>
      </c>
      <c r="D22" s="198" t="s">
        <v>108</v>
      </c>
      <c r="E22" s="197">
        <v>7</v>
      </c>
      <c r="F22" s="209">
        <v>14</v>
      </c>
      <c r="G22" s="51">
        <f t="shared" ref="G22:G23" si="8">I22+J22+K22+M22+N22+O22+Q22+R22+S22+U22+V22+W22</f>
        <v>14</v>
      </c>
      <c r="H22" s="262" t="s">
        <v>51</v>
      </c>
      <c r="I22" s="209"/>
      <c r="J22" s="209"/>
      <c r="K22" s="208"/>
      <c r="L22" s="41">
        <f>SUM(I22:K22)*100/G22</f>
        <v>0</v>
      </c>
      <c r="M22" s="210"/>
      <c r="N22" s="210">
        <v>2</v>
      </c>
      <c r="O22" s="28"/>
      <c r="P22" s="41">
        <f>SUM(M22:O22)*100/G22</f>
        <v>14.285714285714286</v>
      </c>
      <c r="Q22" s="210">
        <v>3</v>
      </c>
      <c r="R22" s="210">
        <v>2</v>
      </c>
      <c r="S22" s="28">
        <v>5</v>
      </c>
      <c r="T22" s="41">
        <f>SUM(Q22:S22)*100/G22</f>
        <v>71.428571428571431</v>
      </c>
      <c r="U22" s="210">
        <v>2</v>
      </c>
      <c r="V22" s="210"/>
      <c r="W22" s="28"/>
      <c r="X22" s="43">
        <f>SUM(U22:W22)*100/G21</f>
        <v>14.285714285714286</v>
      </c>
      <c r="Y22" s="199">
        <f>((1*I22)+(2*J22)+(3*K22)+(4*M22)+(5*N22)+(6*O22)+(7*Q22)+(8*R22)+(9*S22)+(10*U22)+(11*V22)+(12*W22))/G22</f>
        <v>8</v>
      </c>
      <c r="Z22" s="200">
        <f t="shared" ref="Z22:Z23" si="9">T22+X22</f>
        <v>85.714285714285722</v>
      </c>
    </row>
    <row r="23" spans="2:26" ht="14.25" customHeight="1" x14ac:dyDescent="0.25">
      <c r="B23" s="29"/>
      <c r="C23" s="241" t="s">
        <v>57</v>
      </c>
      <c r="D23" s="198" t="s">
        <v>114</v>
      </c>
      <c r="E23" s="197">
        <v>8</v>
      </c>
      <c r="F23" s="287">
        <v>15</v>
      </c>
      <c r="G23" s="51">
        <f t="shared" si="8"/>
        <v>15</v>
      </c>
      <c r="H23" s="262" t="s">
        <v>51</v>
      </c>
      <c r="I23" s="29"/>
      <c r="J23" s="29"/>
      <c r="K23" s="293">
        <v>1</v>
      </c>
      <c r="L23" s="41">
        <f>SUM(I23:K23)*100/G23</f>
        <v>6.666666666666667</v>
      </c>
      <c r="M23" s="296">
        <v>3</v>
      </c>
      <c r="N23" s="296">
        <v>1</v>
      </c>
      <c r="O23" s="30"/>
      <c r="P23" s="41">
        <f>SUM(M23:O23)*100/G23</f>
        <v>26.666666666666668</v>
      </c>
      <c r="Q23" s="296">
        <v>1</v>
      </c>
      <c r="R23" s="296">
        <v>3</v>
      </c>
      <c r="S23" s="30">
        <v>6</v>
      </c>
      <c r="T23" s="41">
        <f>SUM(Q23:S23)*100/G23</f>
        <v>66.666666666666671</v>
      </c>
      <c r="U23" s="296"/>
      <c r="V23" s="296"/>
      <c r="W23" s="30"/>
      <c r="X23" s="43">
        <f>SUM(U23:W23)*100/G22</f>
        <v>0</v>
      </c>
      <c r="Y23" s="199">
        <f>((1*I23)+(2*J23)+(3*K23)+(4*M23)+(5*N23)+(6*O23)+(7*Q23)+(8*R23)+(9*S23)+(10*U23)+(11*V23)+(12*W23))/G23</f>
        <v>7</v>
      </c>
      <c r="Z23" s="200">
        <f t="shared" si="9"/>
        <v>66.666666666666671</v>
      </c>
    </row>
    <row r="24" spans="2:26" ht="14.25" customHeight="1" x14ac:dyDescent="0.25">
      <c r="B24" s="29"/>
      <c r="C24" s="245"/>
      <c r="D24" s="246"/>
      <c r="E24" s="223"/>
      <c r="F24" s="233"/>
      <c r="G24" s="246"/>
      <c r="H24" s="263"/>
      <c r="I24" s="246"/>
      <c r="J24" s="246"/>
      <c r="K24" s="249"/>
      <c r="L24" s="240"/>
      <c r="M24" s="246"/>
      <c r="N24" s="246"/>
      <c r="O24" s="249"/>
      <c r="P24" s="240"/>
      <c r="Q24" s="246"/>
      <c r="R24" s="246"/>
      <c r="S24" s="249"/>
      <c r="T24" s="240"/>
      <c r="U24" s="246"/>
      <c r="V24" s="246"/>
      <c r="W24" s="30"/>
      <c r="X24" s="43"/>
      <c r="Y24" s="82">
        <f>Y23-Y22</f>
        <v>-1</v>
      </c>
      <c r="Z24" s="82">
        <f>Z23-Z22</f>
        <v>-19.047619047619051</v>
      </c>
    </row>
    <row r="25" spans="2:26" ht="14.25" customHeight="1" x14ac:dyDescent="0.25">
      <c r="B25" s="90"/>
      <c r="C25" s="251" t="s">
        <v>57</v>
      </c>
      <c r="D25" s="252" t="s">
        <v>91</v>
      </c>
      <c r="E25" s="253">
        <v>5</v>
      </c>
      <c r="F25" s="253">
        <v>15</v>
      </c>
      <c r="G25" s="243">
        <f t="shared" ref="G25:G92" si="10">I25+J25+K25+M25+N25+O25+Q25+R25+S25+U25+V25+W25</f>
        <v>15</v>
      </c>
      <c r="H25" s="254" t="s">
        <v>51</v>
      </c>
      <c r="I25" s="255"/>
      <c r="J25" s="255"/>
      <c r="K25" s="255"/>
      <c r="L25" s="256">
        <f>SUM(I25:K25)*100/G25</f>
        <v>0</v>
      </c>
      <c r="M25" s="255"/>
      <c r="N25" s="255"/>
      <c r="O25" s="255">
        <v>2</v>
      </c>
      <c r="P25" s="256">
        <f>SUM(M25:O25)*100/G25</f>
        <v>13.333333333333334</v>
      </c>
      <c r="Q25" s="255">
        <v>1</v>
      </c>
      <c r="R25" s="255">
        <v>1</v>
      </c>
      <c r="S25" s="255">
        <v>7</v>
      </c>
      <c r="T25" s="256">
        <f>SUM(Q25:S25)*100/G25</f>
        <v>60</v>
      </c>
      <c r="U25" s="255">
        <v>4</v>
      </c>
      <c r="V25" s="255"/>
      <c r="W25" s="76"/>
      <c r="X25" s="80">
        <f t="shared" si="6"/>
        <v>26.666666666666668</v>
      </c>
      <c r="Y25" s="80">
        <f>(($I$11*I25)+($J$11*J25)+($K$11*K25)+($M$11*M25)+($N$11*N25)+($O$11*O25)+($Q$11*Q25)+($R$11*R25)+($S$11*S25)+($U$11*U25)+($V$11*V25)+($W$11*W25))/F25</f>
        <v>8.6666666666666661</v>
      </c>
      <c r="Z25" s="81">
        <f t="shared" si="7"/>
        <v>86.666666666666671</v>
      </c>
    </row>
    <row r="26" spans="2:26" ht="16.5" customHeight="1" x14ac:dyDescent="0.25">
      <c r="B26" s="29"/>
      <c r="C26" s="245" t="s">
        <v>57</v>
      </c>
      <c r="D26" s="246" t="s">
        <v>20</v>
      </c>
      <c r="E26" s="247">
        <v>6</v>
      </c>
      <c r="F26" s="248">
        <v>15</v>
      </c>
      <c r="G26" s="243">
        <f t="shared" si="10"/>
        <v>15</v>
      </c>
      <c r="H26" s="245" t="s">
        <v>51</v>
      </c>
      <c r="I26" s="246"/>
      <c r="J26" s="246"/>
      <c r="K26" s="249"/>
      <c r="L26" s="240">
        <f t="shared" si="3"/>
        <v>0</v>
      </c>
      <c r="M26" s="246"/>
      <c r="N26" s="246">
        <v>2</v>
      </c>
      <c r="O26" s="249">
        <v>1</v>
      </c>
      <c r="P26" s="240">
        <f t="shared" si="4"/>
        <v>20</v>
      </c>
      <c r="Q26" s="246">
        <v>4</v>
      </c>
      <c r="R26" s="246">
        <v>5</v>
      </c>
      <c r="S26" s="249">
        <v>1</v>
      </c>
      <c r="T26" s="240">
        <f t="shared" si="5"/>
        <v>66.666666666666671</v>
      </c>
      <c r="U26" s="246">
        <v>2</v>
      </c>
      <c r="V26" s="246"/>
      <c r="W26" s="30"/>
      <c r="X26" s="43">
        <f t="shared" si="6"/>
        <v>13.333333333333334</v>
      </c>
      <c r="Y26" s="43">
        <f t="shared" ref="Y26:Y92" si="11">(($I$11*I26)+($J$11*J26)+($K$11*K26)+($M$11*M26)+($N$11*N26)+($O$11*O26)+($Q$11*Q26)+($R$11*R26)+($S$11*S26)+($U$11*U26)+($V$11*V26)+($W$11*W26))/F26</f>
        <v>7.5333333333333332</v>
      </c>
      <c r="Z26" s="44">
        <f t="shared" si="7"/>
        <v>80</v>
      </c>
    </row>
    <row r="27" spans="2:26" ht="16.5" customHeight="1" x14ac:dyDescent="0.25">
      <c r="B27" s="29"/>
      <c r="C27" s="241" t="s">
        <v>57</v>
      </c>
      <c r="D27" s="242" t="s">
        <v>102</v>
      </c>
      <c r="E27" s="244">
        <v>7</v>
      </c>
      <c r="F27" s="231">
        <v>14</v>
      </c>
      <c r="G27" s="243">
        <f t="shared" si="10"/>
        <v>14</v>
      </c>
      <c r="H27" s="241" t="s">
        <v>51</v>
      </c>
      <c r="I27" s="242"/>
      <c r="J27" s="242"/>
      <c r="K27" s="244"/>
      <c r="L27" s="239">
        <f t="shared" si="3"/>
        <v>0</v>
      </c>
      <c r="M27" s="242"/>
      <c r="N27" s="242"/>
      <c r="O27" s="244">
        <v>2</v>
      </c>
      <c r="P27" s="239">
        <f t="shared" si="4"/>
        <v>14.285714285714286</v>
      </c>
      <c r="Q27" s="242"/>
      <c r="R27" s="242">
        <v>2</v>
      </c>
      <c r="S27" s="244">
        <v>6</v>
      </c>
      <c r="T27" s="239">
        <f t="shared" si="5"/>
        <v>57.142857142857146</v>
      </c>
      <c r="U27" s="242">
        <v>4</v>
      </c>
      <c r="V27" s="242"/>
      <c r="W27" s="186"/>
      <c r="X27" s="146">
        <f t="shared" si="6"/>
        <v>28.571428571428573</v>
      </c>
      <c r="Y27" s="146">
        <f t="shared" si="11"/>
        <v>8.7142857142857135</v>
      </c>
      <c r="Z27" s="147">
        <f t="shared" si="7"/>
        <v>85.714285714285722</v>
      </c>
    </row>
    <row r="28" spans="2:26" ht="16.5" customHeight="1" x14ac:dyDescent="0.25">
      <c r="B28" s="29"/>
      <c r="C28" s="241" t="s">
        <v>57</v>
      </c>
      <c r="D28" s="198" t="s">
        <v>108</v>
      </c>
      <c r="E28" s="197">
        <v>8</v>
      </c>
      <c r="F28" s="209">
        <v>14</v>
      </c>
      <c r="G28" s="51">
        <f t="shared" si="10"/>
        <v>14</v>
      </c>
      <c r="H28" s="262" t="s">
        <v>51</v>
      </c>
      <c r="I28" s="209"/>
      <c r="J28" s="209"/>
      <c r="K28" s="208"/>
      <c r="L28" s="41">
        <f>SUM(I28:K28)*100/G28</f>
        <v>0</v>
      </c>
      <c r="M28" s="210">
        <v>1</v>
      </c>
      <c r="N28" s="210">
        <v>1</v>
      </c>
      <c r="O28" s="28">
        <v>2</v>
      </c>
      <c r="P28" s="41">
        <f>SUM(M28:O28)*100/G28</f>
        <v>28.571428571428573</v>
      </c>
      <c r="Q28" s="210">
        <v>2</v>
      </c>
      <c r="R28" s="210">
        <v>4</v>
      </c>
      <c r="S28" s="28">
        <v>3</v>
      </c>
      <c r="T28" s="41">
        <f>SUM(Q28:S28)*100/G28</f>
        <v>64.285714285714292</v>
      </c>
      <c r="U28" s="210">
        <v>1</v>
      </c>
      <c r="V28" s="210"/>
      <c r="W28" s="28"/>
      <c r="X28" s="43">
        <f>SUM(U28:W28)*100/G27</f>
        <v>7.1428571428571432</v>
      </c>
      <c r="Y28" s="199">
        <f>((1*I28)+(2*J28)+(3*K28)+(4*M28)+(5*N28)+(6*O28)+(7*Q28)+(8*R28)+(9*S28)+(10*U28)+(11*V28)+(12*W28))/G28</f>
        <v>7.4285714285714288</v>
      </c>
      <c r="Z28" s="200">
        <f t="shared" si="7"/>
        <v>71.428571428571431</v>
      </c>
    </row>
    <row r="29" spans="2:26" ht="16.5" customHeight="1" x14ac:dyDescent="0.25">
      <c r="B29" s="29"/>
      <c r="C29" s="241" t="s">
        <v>57</v>
      </c>
      <c r="D29" s="198" t="s">
        <v>114</v>
      </c>
      <c r="E29" s="197">
        <v>9</v>
      </c>
      <c r="F29" s="287">
        <v>14</v>
      </c>
      <c r="G29" s="51">
        <f t="shared" si="10"/>
        <v>14</v>
      </c>
      <c r="H29" s="262" t="s">
        <v>51</v>
      </c>
      <c r="I29" s="29"/>
      <c r="J29" s="29">
        <v>1</v>
      </c>
      <c r="K29" s="293">
        <v>2</v>
      </c>
      <c r="L29" s="41">
        <f>SUM(I29:K29)*100/G29</f>
        <v>21.428571428571427</v>
      </c>
      <c r="M29" s="296">
        <v>1</v>
      </c>
      <c r="N29" s="296"/>
      <c r="O29" s="30">
        <v>4</v>
      </c>
      <c r="P29" s="41">
        <f>SUM(M29:O29)*100/G29</f>
        <v>35.714285714285715</v>
      </c>
      <c r="Q29" s="296">
        <v>1</v>
      </c>
      <c r="R29" s="296"/>
      <c r="S29" s="30">
        <v>3</v>
      </c>
      <c r="T29" s="41">
        <f>SUM(Q29:S29)*100/G29</f>
        <v>28.571428571428573</v>
      </c>
      <c r="U29" s="296">
        <v>2</v>
      </c>
      <c r="V29" s="296"/>
      <c r="W29" s="30"/>
      <c r="X29" s="43">
        <f>SUM(U29:W29)*100/G28</f>
        <v>14.285714285714286</v>
      </c>
      <c r="Y29" s="199">
        <f>((1*I29)+(2*J29)+(3*K29)+(4*M29)+(5*N29)+(6*O29)+(7*Q29)+(8*R29)+(9*S29)+(10*U29)+(11*V29)+(12*W29))/G29</f>
        <v>6.4285714285714288</v>
      </c>
      <c r="Z29" s="200">
        <f t="shared" si="7"/>
        <v>42.857142857142861</v>
      </c>
    </row>
    <row r="30" spans="2:26" ht="16.5" customHeight="1" x14ac:dyDescent="0.25">
      <c r="B30" s="29"/>
      <c r="C30" s="245"/>
      <c r="D30" s="246"/>
      <c r="E30" s="223"/>
      <c r="F30" s="233"/>
      <c r="G30" s="246"/>
      <c r="H30" s="263"/>
      <c r="I30" s="246"/>
      <c r="J30" s="246"/>
      <c r="K30" s="249"/>
      <c r="L30" s="240"/>
      <c r="M30" s="246"/>
      <c r="N30" s="246"/>
      <c r="O30" s="249"/>
      <c r="P30" s="240"/>
      <c r="Q30" s="246"/>
      <c r="R30" s="246"/>
      <c r="S30" s="249"/>
      <c r="T30" s="240"/>
      <c r="U30" s="246"/>
      <c r="V30" s="246"/>
      <c r="W30" s="30"/>
      <c r="X30" s="43"/>
      <c r="Y30" s="82">
        <f>Y29-Y28</f>
        <v>-1</v>
      </c>
      <c r="Z30" s="82">
        <f>Z29-Z28</f>
        <v>-28.571428571428569</v>
      </c>
    </row>
    <row r="31" spans="2:26" ht="16.5" customHeight="1" x14ac:dyDescent="0.25">
      <c r="B31" s="29"/>
      <c r="C31" s="251" t="s">
        <v>57</v>
      </c>
      <c r="D31" s="252" t="s">
        <v>91</v>
      </c>
      <c r="E31" s="257">
        <v>6</v>
      </c>
      <c r="F31" s="253">
        <v>11</v>
      </c>
      <c r="G31" s="243">
        <f t="shared" si="10"/>
        <v>11</v>
      </c>
      <c r="H31" s="258" t="s">
        <v>51</v>
      </c>
      <c r="I31" s="255"/>
      <c r="J31" s="255"/>
      <c r="K31" s="255">
        <v>1</v>
      </c>
      <c r="L31" s="256">
        <f>SUM(I31:K31)*100/G31</f>
        <v>9.0909090909090917</v>
      </c>
      <c r="M31" s="255">
        <v>1</v>
      </c>
      <c r="N31" s="255">
        <v>1</v>
      </c>
      <c r="O31" s="255">
        <v>2</v>
      </c>
      <c r="P31" s="256">
        <f>SUM(M31:O31)*100/G31</f>
        <v>36.363636363636367</v>
      </c>
      <c r="Q31" s="255">
        <v>1</v>
      </c>
      <c r="R31" s="255">
        <v>2</v>
      </c>
      <c r="S31" s="255">
        <v>2</v>
      </c>
      <c r="T31" s="256">
        <f>SUM(Q31:S31)*100/G31</f>
        <v>45.454545454545453</v>
      </c>
      <c r="U31" s="255">
        <v>1</v>
      </c>
      <c r="V31" s="255"/>
      <c r="W31" s="76"/>
      <c r="X31" s="80">
        <f t="shared" si="6"/>
        <v>9.0909090909090917</v>
      </c>
      <c r="Y31" s="80">
        <f>(($I$11*I31)+($J$11*J31)+($K$11*K31)+($M$11*M31)+($N$11*N31)+($O$11*O31)+($Q$11*Q31)+($R$11*R31)+($S$11*S31)+($U$11*U31)+($V$11*V31)+($W$11*W31))/F31</f>
        <v>6.8181818181818183</v>
      </c>
      <c r="Z31" s="81">
        <f t="shared" ref="Z31" si="12">T31+X31</f>
        <v>54.545454545454547</v>
      </c>
    </row>
    <row r="32" spans="2:26" ht="16.5" customHeight="1" x14ac:dyDescent="0.25">
      <c r="B32" s="29"/>
      <c r="C32" s="245" t="s">
        <v>57</v>
      </c>
      <c r="D32" s="246" t="s">
        <v>20</v>
      </c>
      <c r="E32" s="250">
        <v>7</v>
      </c>
      <c r="F32" s="248">
        <v>11</v>
      </c>
      <c r="G32" s="243">
        <f t="shared" si="10"/>
        <v>11</v>
      </c>
      <c r="H32" s="245" t="s">
        <v>51</v>
      </c>
      <c r="I32" s="246"/>
      <c r="J32" s="246">
        <v>1</v>
      </c>
      <c r="K32" s="249"/>
      <c r="L32" s="240">
        <f t="shared" si="3"/>
        <v>9.0909090909090917</v>
      </c>
      <c r="M32" s="246">
        <v>1</v>
      </c>
      <c r="N32" s="246">
        <v>2</v>
      </c>
      <c r="O32" s="249">
        <v>2</v>
      </c>
      <c r="P32" s="240">
        <f t="shared" si="4"/>
        <v>45.454545454545453</v>
      </c>
      <c r="Q32" s="246">
        <v>2</v>
      </c>
      <c r="R32" s="246">
        <v>1</v>
      </c>
      <c r="S32" s="249">
        <v>2</v>
      </c>
      <c r="T32" s="240">
        <f t="shared" si="5"/>
        <v>45.454545454545453</v>
      </c>
      <c r="U32" s="246"/>
      <c r="V32" s="246"/>
      <c r="W32" s="30"/>
      <c r="X32" s="43">
        <f t="shared" si="6"/>
        <v>0</v>
      </c>
      <c r="Y32" s="43">
        <f t="shared" si="11"/>
        <v>6.1818181818181817</v>
      </c>
      <c r="Z32" s="44">
        <f t="shared" si="7"/>
        <v>45.454545454545453</v>
      </c>
    </row>
    <row r="33" spans="2:26" ht="16.5" customHeight="1" x14ac:dyDescent="0.25">
      <c r="B33" s="29"/>
      <c r="C33" s="241" t="s">
        <v>57</v>
      </c>
      <c r="D33" s="242" t="s">
        <v>102</v>
      </c>
      <c r="E33" s="244">
        <v>8</v>
      </c>
      <c r="F33" s="231">
        <v>10</v>
      </c>
      <c r="G33" s="243">
        <f t="shared" si="10"/>
        <v>10</v>
      </c>
      <c r="H33" s="241" t="s">
        <v>51</v>
      </c>
      <c r="I33" s="242"/>
      <c r="J33" s="242">
        <v>2</v>
      </c>
      <c r="K33" s="244"/>
      <c r="L33" s="239">
        <f t="shared" si="3"/>
        <v>20</v>
      </c>
      <c r="M33" s="242"/>
      <c r="N33" s="242">
        <v>3</v>
      </c>
      <c r="O33" s="244"/>
      <c r="P33" s="239">
        <f t="shared" si="4"/>
        <v>30</v>
      </c>
      <c r="Q33" s="242">
        <v>1</v>
      </c>
      <c r="R33" s="242">
        <v>2</v>
      </c>
      <c r="S33" s="244">
        <v>2</v>
      </c>
      <c r="T33" s="239">
        <f t="shared" si="5"/>
        <v>50</v>
      </c>
      <c r="U33" s="242"/>
      <c r="V33" s="242"/>
      <c r="W33" s="186"/>
      <c r="X33" s="146">
        <f t="shared" si="6"/>
        <v>0</v>
      </c>
      <c r="Y33" s="146">
        <f t="shared" si="11"/>
        <v>6</v>
      </c>
      <c r="Z33" s="147">
        <f t="shared" si="7"/>
        <v>50</v>
      </c>
    </row>
    <row r="34" spans="2:26" ht="16.5" customHeight="1" x14ac:dyDescent="0.25">
      <c r="B34" s="29"/>
      <c r="C34" s="241" t="s">
        <v>57</v>
      </c>
      <c r="D34" s="198" t="s">
        <v>108</v>
      </c>
      <c r="E34" s="197">
        <v>9</v>
      </c>
      <c r="F34" s="209">
        <v>10</v>
      </c>
      <c r="G34" s="51">
        <f t="shared" ref="G34:G35" si="13">I34+J34+K34+M34+N34+O34+Q34+R34+S34+U34+V34+W34</f>
        <v>10</v>
      </c>
      <c r="H34" s="262" t="s">
        <v>51</v>
      </c>
      <c r="I34" s="209"/>
      <c r="J34" s="209">
        <v>6</v>
      </c>
      <c r="K34" s="208"/>
      <c r="L34" s="41">
        <f>SUM(I34:K34)*100/G34</f>
        <v>60</v>
      </c>
      <c r="M34" s="210"/>
      <c r="N34" s="210"/>
      <c r="O34" s="28"/>
      <c r="P34" s="41">
        <f>SUM(M34:O34)*100/G34</f>
        <v>0</v>
      </c>
      <c r="Q34" s="210">
        <v>2</v>
      </c>
      <c r="R34" s="210"/>
      <c r="S34" s="28">
        <v>1</v>
      </c>
      <c r="T34" s="41">
        <f>SUM(Q34:S34)*100/G34</f>
        <v>30</v>
      </c>
      <c r="U34" s="210">
        <v>1</v>
      </c>
      <c r="V34" s="210"/>
      <c r="W34" s="28"/>
      <c r="X34" s="43">
        <f>SUM(U33:W33)*100/G32</f>
        <v>0</v>
      </c>
      <c r="Y34" s="199">
        <f>((1*I34)+(2*J34)+(3*K34)+(4*M34)+(5*N34)+(6*O34)+(7*Q34)+(8*R34)+(9*S34)+(10*U34)+(11*V34)+(12*W34))/G34</f>
        <v>4.5</v>
      </c>
      <c r="Z34" s="200">
        <f>T34+X35</f>
        <v>40</v>
      </c>
    </row>
    <row r="35" spans="2:26" ht="16.5" customHeight="1" x14ac:dyDescent="0.25">
      <c r="B35" s="29"/>
      <c r="C35" s="241" t="s">
        <v>57</v>
      </c>
      <c r="D35" s="198" t="s">
        <v>114</v>
      </c>
      <c r="E35" s="197">
        <v>10</v>
      </c>
      <c r="F35" s="287">
        <v>9</v>
      </c>
      <c r="G35" s="51">
        <f t="shared" si="13"/>
        <v>9</v>
      </c>
      <c r="H35" s="262" t="s">
        <v>51</v>
      </c>
      <c r="I35" s="29"/>
      <c r="J35" s="29">
        <v>5</v>
      </c>
      <c r="K35" s="293"/>
      <c r="L35" s="41">
        <f>SUM(I35:K35)*100/G35</f>
        <v>55.555555555555557</v>
      </c>
      <c r="M35" s="296"/>
      <c r="N35" s="296"/>
      <c r="O35" s="30"/>
      <c r="P35" s="41">
        <f>SUM(M35:O35)*100/G35</f>
        <v>0</v>
      </c>
      <c r="Q35" s="296">
        <v>1</v>
      </c>
      <c r="R35" s="296">
        <v>1</v>
      </c>
      <c r="S35" s="30">
        <v>1</v>
      </c>
      <c r="T35" s="41">
        <f>SUM(Q35:S35)*100/G35</f>
        <v>33.333333333333336</v>
      </c>
      <c r="U35" s="296">
        <v>1</v>
      </c>
      <c r="V35" s="296"/>
      <c r="W35" s="30"/>
      <c r="X35" s="43">
        <f>SUM(U34:W34)*100/G33</f>
        <v>10</v>
      </c>
      <c r="Y35" s="199">
        <f>((1*I35)+(2*J35)+(3*K35)+(4*M35)+(5*N35)+(6*O35)+(7*Q35)+(8*R35)+(9*S35)+(10*U35)+(11*V35)+(12*W35))/G35</f>
        <v>4.8888888888888893</v>
      </c>
      <c r="Z35" s="200">
        <f>T35+X35</f>
        <v>43.333333333333336</v>
      </c>
    </row>
    <row r="36" spans="2:26" ht="16.5" customHeight="1" x14ac:dyDescent="0.25">
      <c r="B36" s="29"/>
      <c r="C36" s="245"/>
      <c r="D36" s="246"/>
      <c r="E36" s="223"/>
      <c r="F36" s="233"/>
      <c r="G36" s="246"/>
      <c r="H36" s="263"/>
      <c r="I36" s="246"/>
      <c r="J36" s="246"/>
      <c r="K36" s="249"/>
      <c r="L36" s="240"/>
      <c r="M36" s="246"/>
      <c r="N36" s="246"/>
      <c r="O36" s="249"/>
      <c r="P36" s="240"/>
      <c r="Q36" s="246"/>
      <c r="R36" s="246"/>
      <c r="S36" s="249"/>
      <c r="T36" s="240"/>
      <c r="U36" s="246"/>
      <c r="V36" s="246"/>
      <c r="W36" s="30"/>
      <c r="X36" s="43"/>
      <c r="Y36" s="82">
        <f>Y35-Y34</f>
        <v>0.38888888888888928</v>
      </c>
      <c r="Z36" s="82">
        <f>Z35-Z34</f>
        <v>3.3333333333333357</v>
      </c>
    </row>
    <row r="37" spans="2:26" ht="16.5" customHeight="1" x14ac:dyDescent="0.25">
      <c r="B37" s="29"/>
      <c r="C37" s="251" t="s">
        <v>57</v>
      </c>
      <c r="D37" s="252" t="s">
        <v>91</v>
      </c>
      <c r="E37" s="257">
        <v>7</v>
      </c>
      <c r="F37" s="253">
        <v>11</v>
      </c>
      <c r="G37" s="243">
        <f t="shared" si="10"/>
        <v>11</v>
      </c>
      <c r="H37" s="259" t="s">
        <v>51</v>
      </c>
      <c r="I37" s="260"/>
      <c r="J37" s="260"/>
      <c r="K37" s="260"/>
      <c r="L37" s="261">
        <f>SUM(I37:K37)*100/G37</f>
        <v>0</v>
      </c>
      <c r="M37" s="260"/>
      <c r="N37" s="260"/>
      <c r="O37" s="260"/>
      <c r="P37" s="261">
        <f>SUM(M37:O37)*100/G37</f>
        <v>0</v>
      </c>
      <c r="Q37" s="260"/>
      <c r="R37" s="260">
        <v>6</v>
      </c>
      <c r="S37" s="260">
        <v>3</v>
      </c>
      <c r="T37" s="261">
        <f>SUM(Q37:S37)*100/G37</f>
        <v>81.818181818181813</v>
      </c>
      <c r="U37" s="260">
        <v>2</v>
      </c>
      <c r="V37" s="260"/>
      <c r="W37" s="92"/>
      <c r="X37" s="80">
        <f>SUM(U37:W37)*100/G37</f>
        <v>18.181818181818183</v>
      </c>
      <c r="Y37" s="80">
        <f>(($I$11*I37)+($J$11*J37)+($K$11*K37)+($M$11*M37)+($N$11*N37)+($O$11*O37)+($Q$11*Q37)+($R$11*R37)+($S$11*S37)+($U$11*U37)+($V$11*V37)+($W$11*W37))/F37</f>
        <v>8.6363636363636367</v>
      </c>
      <c r="Z37" s="81">
        <f t="shared" ref="Z37" si="14">T37+X37</f>
        <v>100</v>
      </c>
    </row>
    <row r="38" spans="2:26" ht="16.5" customHeight="1" x14ac:dyDescent="0.25">
      <c r="B38" s="29"/>
      <c r="C38" s="245" t="s">
        <v>57</v>
      </c>
      <c r="D38" s="246" t="s">
        <v>20</v>
      </c>
      <c r="E38" s="250">
        <v>8</v>
      </c>
      <c r="F38" s="248">
        <v>12</v>
      </c>
      <c r="G38" s="243">
        <f t="shared" si="10"/>
        <v>12</v>
      </c>
      <c r="H38" s="245" t="s">
        <v>51</v>
      </c>
      <c r="I38" s="246"/>
      <c r="J38" s="246"/>
      <c r="K38" s="249"/>
      <c r="L38" s="240">
        <f t="shared" si="3"/>
        <v>0</v>
      </c>
      <c r="M38" s="246">
        <v>1</v>
      </c>
      <c r="N38" s="246">
        <v>1</v>
      </c>
      <c r="O38" s="249">
        <v>1</v>
      </c>
      <c r="P38" s="240">
        <f t="shared" si="4"/>
        <v>25</v>
      </c>
      <c r="Q38" s="246">
        <v>1</v>
      </c>
      <c r="R38" s="246">
        <v>6</v>
      </c>
      <c r="S38" s="249">
        <v>2</v>
      </c>
      <c r="T38" s="240">
        <f t="shared" si="5"/>
        <v>75</v>
      </c>
      <c r="U38" s="246"/>
      <c r="V38" s="246"/>
      <c r="W38" s="30"/>
      <c r="X38" s="43">
        <f t="shared" si="6"/>
        <v>0</v>
      </c>
      <c r="Y38" s="43">
        <f t="shared" si="11"/>
        <v>7.333333333333333</v>
      </c>
      <c r="Z38" s="44">
        <f>T38+X38</f>
        <v>75</v>
      </c>
    </row>
    <row r="39" spans="2:26" ht="16.5" customHeight="1" x14ac:dyDescent="0.25">
      <c r="B39" s="29"/>
      <c r="C39" s="241" t="s">
        <v>57</v>
      </c>
      <c r="D39" s="242" t="s">
        <v>102</v>
      </c>
      <c r="E39" s="244">
        <v>9</v>
      </c>
      <c r="F39" s="231">
        <v>12</v>
      </c>
      <c r="G39" s="243">
        <f t="shared" si="10"/>
        <v>12</v>
      </c>
      <c r="H39" s="241" t="s">
        <v>51</v>
      </c>
      <c r="I39" s="242"/>
      <c r="J39" s="242"/>
      <c r="K39" s="244"/>
      <c r="L39" s="239">
        <f t="shared" si="3"/>
        <v>0</v>
      </c>
      <c r="M39" s="242"/>
      <c r="N39" s="242"/>
      <c r="O39" s="244"/>
      <c r="P39" s="239">
        <f t="shared" si="4"/>
        <v>0</v>
      </c>
      <c r="Q39" s="242">
        <v>1</v>
      </c>
      <c r="R39" s="242">
        <v>2</v>
      </c>
      <c r="S39" s="244">
        <v>6</v>
      </c>
      <c r="T39" s="239">
        <f t="shared" si="5"/>
        <v>75</v>
      </c>
      <c r="U39" s="242">
        <v>3</v>
      </c>
      <c r="V39" s="242"/>
      <c r="W39" s="186"/>
      <c r="X39" s="146">
        <f t="shared" si="6"/>
        <v>25</v>
      </c>
      <c r="Y39" s="146">
        <f t="shared" si="11"/>
        <v>8.9166666666666661</v>
      </c>
      <c r="Z39" s="147">
        <f>T39+X39</f>
        <v>100</v>
      </c>
    </row>
    <row r="40" spans="2:26" ht="16.5" customHeight="1" x14ac:dyDescent="0.25">
      <c r="B40" s="29"/>
      <c r="C40" s="241" t="s">
        <v>57</v>
      </c>
      <c r="D40" s="198" t="s">
        <v>108</v>
      </c>
      <c r="E40" s="197">
        <v>10</v>
      </c>
      <c r="F40" s="209">
        <v>11</v>
      </c>
      <c r="G40" s="51">
        <f t="shared" si="10"/>
        <v>11</v>
      </c>
      <c r="H40" s="262" t="s">
        <v>51</v>
      </c>
      <c r="I40" s="209"/>
      <c r="J40" s="209"/>
      <c r="K40" s="208"/>
      <c r="L40" s="41">
        <f>SUM(I40:K40)*100/G40</f>
        <v>0</v>
      </c>
      <c r="M40" s="210"/>
      <c r="N40" s="210"/>
      <c r="O40" s="28"/>
      <c r="P40" s="41">
        <f>SUM(M40:O40)*100/G40</f>
        <v>0</v>
      </c>
      <c r="Q40" s="210">
        <v>2</v>
      </c>
      <c r="R40" s="210">
        <v>2</v>
      </c>
      <c r="S40" s="28">
        <v>5</v>
      </c>
      <c r="T40" s="41">
        <f>SUM(Q40:S40)*100/G40</f>
        <v>81.818181818181813</v>
      </c>
      <c r="U40" s="210">
        <v>2</v>
      </c>
      <c r="V40" s="210"/>
      <c r="W40" s="28"/>
      <c r="X40" s="43">
        <f>SUM(U40:W40)*100/G40</f>
        <v>18.181818181818183</v>
      </c>
      <c r="Y40" s="199">
        <f>((1*I40)+(2*J40)+(3*K40)+(4*M40)+(5*N40)+(6*O40)+(7*Q40)+(8*R40)+(9*S40)+(10*U40)+(11*V40)+(12*W40))/G40</f>
        <v>8.6363636363636367</v>
      </c>
      <c r="Z40" s="200">
        <f t="shared" ref="Z40:Z41" si="15">T40+X40</f>
        <v>100</v>
      </c>
    </row>
    <row r="41" spans="2:26" ht="16.5" customHeight="1" x14ac:dyDescent="0.25">
      <c r="B41" s="29"/>
      <c r="C41" s="241" t="s">
        <v>57</v>
      </c>
      <c r="D41" s="198" t="s">
        <v>114</v>
      </c>
      <c r="E41" s="197">
        <v>11</v>
      </c>
      <c r="F41" s="287">
        <v>11</v>
      </c>
      <c r="G41" s="51">
        <f t="shared" si="10"/>
        <v>11</v>
      </c>
      <c r="H41" s="262" t="s">
        <v>51</v>
      </c>
      <c r="I41" s="29"/>
      <c r="J41" s="29"/>
      <c r="K41" s="293"/>
      <c r="L41" s="41">
        <f>SUM(I41:K41)*100/G41</f>
        <v>0</v>
      </c>
      <c r="M41" s="296"/>
      <c r="N41" s="296"/>
      <c r="O41" s="30"/>
      <c r="P41" s="41">
        <f>SUM(M41:O41)*100/G41</f>
        <v>0</v>
      </c>
      <c r="Q41" s="296"/>
      <c r="R41" s="296"/>
      <c r="S41" s="30"/>
      <c r="T41" s="41">
        <f>SUM(Q41:S41)*100/G41</f>
        <v>0</v>
      </c>
      <c r="U41" s="296">
        <v>11</v>
      </c>
      <c r="V41" s="296"/>
      <c r="W41" s="30"/>
      <c r="X41" s="43">
        <f>SUM(U41:W41)*100/G41</f>
        <v>100</v>
      </c>
      <c r="Y41" s="199">
        <f>((1*I41)+(2*J41)+(3*K41)+(4*M41)+(5*N41)+(6*O41)+(7*Q41)+(8*R41)+(9*S41)+(10*U41)+(11*V41)+(12*W41))/G41</f>
        <v>10</v>
      </c>
      <c r="Z41" s="200">
        <f t="shared" si="15"/>
        <v>100</v>
      </c>
    </row>
    <row r="42" spans="2:26" ht="16.5" customHeight="1" x14ac:dyDescent="0.25">
      <c r="B42" s="29"/>
      <c r="C42" s="245"/>
      <c r="D42" s="246"/>
      <c r="E42" s="223"/>
      <c r="F42" s="233"/>
      <c r="G42" s="246"/>
      <c r="H42" s="263"/>
      <c r="I42" s="246"/>
      <c r="J42" s="246"/>
      <c r="K42" s="249"/>
      <c r="L42" s="240"/>
      <c r="M42" s="246"/>
      <c r="N42" s="246"/>
      <c r="O42" s="249"/>
      <c r="P42" s="240"/>
      <c r="Q42" s="246"/>
      <c r="R42" s="246"/>
      <c r="S42" s="249"/>
      <c r="T42" s="240"/>
      <c r="U42" s="246"/>
      <c r="V42" s="246"/>
      <c r="W42" s="30"/>
      <c r="X42" s="43"/>
      <c r="Y42" s="82">
        <f>Y41-Y40</f>
        <v>1.3636363636363633</v>
      </c>
      <c r="Z42" s="82">
        <f>Z41-Z40</f>
        <v>0</v>
      </c>
    </row>
    <row r="43" spans="2:26" ht="16.5" customHeight="1" x14ac:dyDescent="0.25">
      <c r="B43" s="29"/>
      <c r="C43" s="91" t="s">
        <v>57</v>
      </c>
      <c r="D43" s="73" t="s">
        <v>91</v>
      </c>
      <c r="E43" s="83">
        <v>8</v>
      </c>
      <c r="F43" s="75">
        <v>11</v>
      </c>
      <c r="G43" s="51">
        <f t="shared" si="10"/>
        <v>11</v>
      </c>
      <c r="H43" s="72" t="s">
        <v>51</v>
      </c>
      <c r="I43" s="92"/>
      <c r="J43" s="92"/>
      <c r="K43" s="92"/>
      <c r="L43" s="80">
        <f>SUM(I43:K43)*100/G43</f>
        <v>0</v>
      </c>
      <c r="M43" s="92"/>
      <c r="N43" s="92"/>
      <c r="O43" s="92"/>
      <c r="P43" s="80">
        <f>SUM(M43:O43)*100/G43</f>
        <v>0</v>
      </c>
      <c r="Q43" s="92"/>
      <c r="R43" s="92">
        <v>4</v>
      </c>
      <c r="S43" s="92"/>
      <c r="T43" s="80">
        <f>SUM(Q43:S43)*100/G43</f>
        <v>36.363636363636367</v>
      </c>
      <c r="U43" s="92">
        <v>7</v>
      </c>
      <c r="V43" s="92"/>
      <c r="W43" s="92"/>
      <c r="X43" s="80">
        <f>SUM(U43:W43)*100/G43</f>
        <v>63.636363636363633</v>
      </c>
      <c r="Y43" s="80">
        <f>(($I$11*I43)+($J$11*J43)+($K$11*K43)+($M$11*M43)+($N$11*N43)+($O$11*O43)+($Q$11*Q43)+($R$11*R43)+($S$11*S43)+($U$11*U43)+($V$11*V43)+($W$11*W43))/F43</f>
        <v>9.2727272727272734</v>
      </c>
      <c r="Z43" s="81">
        <f t="shared" ref="Z43" si="16">T43+X43</f>
        <v>100</v>
      </c>
    </row>
    <row r="44" spans="2:26" x14ac:dyDescent="0.25">
      <c r="B44" s="3"/>
      <c r="C44" s="31" t="s">
        <v>57</v>
      </c>
      <c r="D44" s="37" t="s">
        <v>20</v>
      </c>
      <c r="E44" s="17">
        <v>9</v>
      </c>
      <c r="F44" s="3">
        <v>11</v>
      </c>
      <c r="G44" s="2">
        <f t="shared" si="10"/>
        <v>11</v>
      </c>
      <c r="H44" s="31" t="s">
        <v>51</v>
      </c>
      <c r="I44" s="32"/>
      <c r="J44" s="32"/>
      <c r="K44" s="32"/>
      <c r="L44" s="43">
        <f t="shared" si="3"/>
        <v>0</v>
      </c>
      <c r="M44" s="32">
        <v>3</v>
      </c>
      <c r="N44" s="32">
        <v>1</v>
      </c>
      <c r="O44" s="32"/>
      <c r="P44" s="43">
        <f t="shared" si="4"/>
        <v>36.363636363636367</v>
      </c>
      <c r="Q44" s="32">
        <v>3</v>
      </c>
      <c r="R44" s="32">
        <v>1</v>
      </c>
      <c r="S44" s="32">
        <v>2</v>
      </c>
      <c r="T44" s="43">
        <f t="shared" si="5"/>
        <v>54.545454545454547</v>
      </c>
      <c r="U44" s="32">
        <v>1</v>
      </c>
      <c r="V44" s="32"/>
      <c r="W44" s="32"/>
      <c r="X44" s="43">
        <f t="shared" si="6"/>
        <v>9.0909090909090917</v>
      </c>
      <c r="Y44" s="43">
        <f t="shared" si="11"/>
        <v>6.7272727272727275</v>
      </c>
      <c r="Z44" s="44">
        <f t="shared" si="7"/>
        <v>63.63636363636364</v>
      </c>
    </row>
    <row r="45" spans="2:26" x14ac:dyDescent="0.25">
      <c r="B45" s="17"/>
      <c r="C45" s="148" t="s">
        <v>57</v>
      </c>
      <c r="D45" s="142" t="s">
        <v>102</v>
      </c>
      <c r="E45" s="187">
        <v>10</v>
      </c>
      <c r="F45" s="187">
        <v>10</v>
      </c>
      <c r="G45" s="51">
        <f t="shared" si="10"/>
        <v>10</v>
      </c>
      <c r="H45" s="148" t="s">
        <v>51</v>
      </c>
      <c r="I45" s="188"/>
      <c r="J45" s="188"/>
      <c r="K45" s="188"/>
      <c r="L45" s="146">
        <f t="shared" si="3"/>
        <v>0</v>
      </c>
      <c r="M45" s="188"/>
      <c r="N45" s="188"/>
      <c r="O45" s="188"/>
      <c r="P45" s="146">
        <f t="shared" si="4"/>
        <v>0</v>
      </c>
      <c r="Q45" s="188"/>
      <c r="R45" s="188">
        <v>1</v>
      </c>
      <c r="S45" s="188">
        <v>2</v>
      </c>
      <c r="T45" s="146">
        <f t="shared" si="5"/>
        <v>30</v>
      </c>
      <c r="U45" s="188">
        <v>7</v>
      </c>
      <c r="V45" s="188"/>
      <c r="W45" s="188"/>
      <c r="X45" s="146">
        <f t="shared" si="6"/>
        <v>70</v>
      </c>
      <c r="Y45" s="146">
        <f t="shared" si="11"/>
        <v>9.6</v>
      </c>
      <c r="Z45" s="147">
        <f t="shared" si="7"/>
        <v>100</v>
      </c>
    </row>
    <row r="46" spans="2:26" x14ac:dyDescent="0.25">
      <c r="B46" s="17"/>
      <c r="C46" s="148" t="s">
        <v>57</v>
      </c>
      <c r="D46" s="198" t="s">
        <v>108</v>
      </c>
      <c r="E46" s="197">
        <v>11</v>
      </c>
      <c r="F46" s="209">
        <v>10</v>
      </c>
      <c r="G46" s="51">
        <f t="shared" ref="G46" si="17">I46+J46+K46+M46+N46+O46+Q46+R46+S46+U46+V46+W46</f>
        <v>10</v>
      </c>
      <c r="H46" s="262" t="s">
        <v>51</v>
      </c>
      <c r="I46" s="209"/>
      <c r="J46" s="209"/>
      <c r="K46" s="208"/>
      <c r="L46" s="41">
        <f>SUM(I46:K46)*100/G46</f>
        <v>0</v>
      </c>
      <c r="M46" s="210">
        <v>1</v>
      </c>
      <c r="N46" s="210">
        <v>1</v>
      </c>
      <c r="O46" s="28">
        <v>1</v>
      </c>
      <c r="P46" s="41">
        <f>SUM(M46:O46)*100/G46</f>
        <v>30</v>
      </c>
      <c r="Q46" s="210"/>
      <c r="R46" s="210"/>
      <c r="S46" s="28">
        <v>3</v>
      </c>
      <c r="T46" s="41">
        <f>SUM(Q46:S46)*100/G46</f>
        <v>30</v>
      </c>
      <c r="U46" s="210">
        <v>4</v>
      </c>
      <c r="V46" s="210"/>
      <c r="W46" s="28"/>
      <c r="X46" s="43">
        <f>SUM(U46:W46)*100/G45</f>
        <v>40</v>
      </c>
      <c r="Y46" s="199">
        <f>((1*I46)+(2*J46)+(3*K46)+(4*M46)+(5*N46)+(6*O46)+(7*Q46)+(8*R46)+(9*S46)+(10*U46)+(11*V46)+(12*W46))/G46</f>
        <v>8.1999999999999993</v>
      </c>
      <c r="Z46" s="200">
        <f t="shared" si="7"/>
        <v>70</v>
      </c>
    </row>
    <row r="47" spans="2:26" x14ac:dyDescent="0.25">
      <c r="B47" s="17"/>
      <c r="C47" s="31"/>
      <c r="D47" s="246"/>
      <c r="E47" s="223"/>
      <c r="F47" s="233"/>
      <c r="G47" s="246"/>
      <c r="H47" s="263"/>
      <c r="I47" s="246"/>
      <c r="J47" s="246"/>
      <c r="K47" s="249"/>
      <c r="L47" s="240"/>
      <c r="M47" s="246"/>
      <c r="N47" s="246"/>
      <c r="O47" s="249"/>
      <c r="P47" s="240"/>
      <c r="Q47" s="246"/>
      <c r="R47" s="246"/>
      <c r="S47" s="249"/>
      <c r="T47" s="240"/>
      <c r="U47" s="246"/>
      <c r="V47" s="246"/>
      <c r="W47" s="30"/>
      <c r="X47" s="43"/>
      <c r="Y47" s="82">
        <f>Y46-Y45</f>
        <v>-1.4000000000000004</v>
      </c>
      <c r="Z47" s="82">
        <f>Z46-Z45</f>
        <v>-30</v>
      </c>
    </row>
    <row r="48" spans="2:26" x14ac:dyDescent="0.25">
      <c r="B48" s="17"/>
      <c r="C48" s="141" t="s">
        <v>57</v>
      </c>
      <c r="D48" s="142" t="s">
        <v>102</v>
      </c>
      <c r="E48" s="187">
        <v>11</v>
      </c>
      <c r="F48" s="187">
        <v>7</v>
      </c>
      <c r="G48" s="51">
        <f t="shared" si="10"/>
        <v>7</v>
      </c>
      <c r="H48" s="141" t="s">
        <v>51</v>
      </c>
      <c r="I48" s="188"/>
      <c r="J48" s="188">
        <v>3</v>
      </c>
      <c r="K48" s="188">
        <v>2</v>
      </c>
      <c r="L48" s="146">
        <f t="shared" si="3"/>
        <v>71.428571428571431</v>
      </c>
      <c r="M48" s="188"/>
      <c r="N48" s="188"/>
      <c r="O48" s="188"/>
      <c r="P48" s="146">
        <f t="shared" si="4"/>
        <v>0</v>
      </c>
      <c r="Q48" s="188"/>
      <c r="R48" s="188"/>
      <c r="S48" s="188">
        <v>2</v>
      </c>
      <c r="T48" s="146">
        <f t="shared" si="5"/>
        <v>28.571428571428573</v>
      </c>
      <c r="U48" s="144"/>
      <c r="V48" s="144"/>
      <c r="W48" s="144"/>
      <c r="X48" s="146">
        <f t="shared" si="6"/>
        <v>0</v>
      </c>
      <c r="Y48" s="146">
        <f t="shared" si="11"/>
        <v>4.2857142857142856</v>
      </c>
      <c r="Z48" s="147">
        <f t="shared" si="7"/>
        <v>28.571428571428573</v>
      </c>
    </row>
    <row r="49" spans="2:27" x14ac:dyDescent="0.25">
      <c r="B49" s="17"/>
      <c r="C49" s="4"/>
      <c r="D49" s="31"/>
      <c r="E49" s="17"/>
      <c r="F49" s="17"/>
      <c r="G49" s="37"/>
      <c r="H49" s="4"/>
      <c r="I49" s="32"/>
      <c r="J49" s="32"/>
      <c r="K49" s="32"/>
      <c r="L49" s="43"/>
      <c r="M49" s="32"/>
      <c r="N49" s="32"/>
      <c r="O49" s="32"/>
      <c r="P49" s="43"/>
      <c r="Q49" s="32"/>
      <c r="R49" s="32"/>
      <c r="S49" s="32"/>
      <c r="T49" s="43"/>
      <c r="U49" s="6"/>
      <c r="V49" s="6"/>
      <c r="W49" s="6"/>
      <c r="X49" s="43"/>
      <c r="Y49" s="43"/>
      <c r="Z49" s="43"/>
    </row>
    <row r="50" spans="2:27" x14ac:dyDescent="0.25">
      <c r="B50" s="3"/>
      <c r="C50" s="4"/>
      <c r="D50" s="142" t="s">
        <v>102</v>
      </c>
      <c r="E50" s="3"/>
      <c r="F50" s="3"/>
      <c r="G50" s="37"/>
      <c r="H50" s="141" t="s">
        <v>51</v>
      </c>
      <c r="I50" s="32"/>
      <c r="J50" s="32"/>
      <c r="K50" s="32"/>
      <c r="L50" s="43"/>
      <c r="M50" s="32"/>
      <c r="N50" s="32"/>
      <c r="O50" s="32"/>
      <c r="P50" s="43"/>
      <c r="Q50" s="32"/>
      <c r="R50" s="32"/>
      <c r="S50" s="32"/>
      <c r="T50" s="43"/>
      <c r="U50" s="6"/>
      <c r="V50" s="6"/>
      <c r="W50" s="6"/>
      <c r="X50" s="43"/>
      <c r="Y50" s="146">
        <f>AVERAGE(Y48,Y45,Y39,Y33,Y27,Y21,Y16)</f>
        <v>7.8875850340136049</v>
      </c>
      <c r="Z50" s="146">
        <f>AVERAGE(Z48,Z45,Z39,Z33,Z27,Z21,Z16)</f>
        <v>79.591836734693871</v>
      </c>
    </row>
    <row r="51" spans="2:27" x14ac:dyDescent="0.25">
      <c r="B51" s="3"/>
      <c r="C51" s="4"/>
      <c r="D51" s="198" t="s">
        <v>108</v>
      </c>
      <c r="E51" s="18"/>
      <c r="F51" s="28"/>
      <c r="G51" s="48"/>
      <c r="H51" s="262" t="s">
        <v>51</v>
      </c>
      <c r="I51" s="11"/>
      <c r="J51" s="11"/>
      <c r="K51" s="11"/>
      <c r="L51" s="32"/>
      <c r="M51" s="11"/>
      <c r="N51" s="11"/>
      <c r="O51" s="11"/>
      <c r="P51" s="32"/>
      <c r="Q51" s="11"/>
      <c r="R51" s="11"/>
      <c r="S51" s="11"/>
      <c r="T51" s="32"/>
      <c r="U51" s="11"/>
      <c r="V51" s="11"/>
      <c r="W51" s="11"/>
      <c r="X51" s="38"/>
      <c r="Y51" s="234">
        <f>AVERAGE(Y46,Y40,Y34,Y28,Y22,Y17,Y13)</f>
        <v>8.0697806395285383</v>
      </c>
      <c r="Z51" s="234">
        <f>AVERAGE(Z46,Z40,Z34,Z28,Z22,Z17,Z13)</f>
        <v>81.020408163265301</v>
      </c>
      <c r="AA51" s="10"/>
    </row>
    <row r="52" spans="2:27" x14ac:dyDescent="0.25">
      <c r="B52" s="3"/>
      <c r="C52" s="4"/>
      <c r="D52" s="198" t="s">
        <v>114</v>
      </c>
      <c r="E52" s="18"/>
      <c r="F52" s="28"/>
      <c r="G52" s="48"/>
      <c r="H52" s="262" t="s">
        <v>51</v>
      </c>
      <c r="I52" s="11"/>
      <c r="J52" s="11"/>
      <c r="K52" s="11"/>
      <c r="L52" s="32"/>
      <c r="M52" s="11"/>
      <c r="N52" s="11"/>
      <c r="O52" s="11"/>
      <c r="P52" s="32"/>
      <c r="Q52" s="11"/>
      <c r="R52" s="11"/>
      <c r="S52" s="11"/>
      <c r="T52" s="32"/>
      <c r="U52" s="11"/>
      <c r="V52" s="11"/>
      <c r="W52" s="11"/>
      <c r="X52" s="38"/>
      <c r="Y52" s="234">
        <f>AVERAGE(Y41,Y35,Y29,Y23,Y18,Y14,Y12)</f>
        <v>7.8814859277044151</v>
      </c>
      <c r="Z52" s="234">
        <f>AVERAGE(Z41,Z35,Z29,Z23,Z18,Z14,Z12)</f>
        <v>74.997129286497213</v>
      </c>
      <c r="AA52" s="10"/>
    </row>
    <row r="53" spans="2:27" x14ac:dyDescent="0.25">
      <c r="B53" s="3"/>
      <c r="C53" s="4"/>
      <c r="D53" s="31"/>
      <c r="E53" s="18"/>
      <c r="F53" s="28"/>
      <c r="G53" s="48"/>
      <c r="H53" s="40"/>
      <c r="I53" s="11"/>
      <c r="J53" s="11"/>
      <c r="K53" s="11"/>
      <c r="L53" s="32"/>
      <c r="M53" s="11"/>
      <c r="N53" s="11"/>
      <c r="O53" s="11"/>
      <c r="P53" s="32"/>
      <c r="Q53" s="11"/>
      <c r="R53" s="11"/>
      <c r="S53" s="11"/>
      <c r="T53" s="32"/>
      <c r="U53" s="11"/>
      <c r="V53" s="11"/>
      <c r="W53" s="11"/>
      <c r="X53" s="38"/>
      <c r="Y53" s="82">
        <f>Y52-Y51</f>
        <v>-0.18829471182412316</v>
      </c>
      <c r="Z53" s="82">
        <f>Z52-Z51</f>
        <v>-6.0232788767680887</v>
      </c>
      <c r="AA53" s="10"/>
    </row>
    <row r="54" spans="2:27" x14ac:dyDescent="0.25">
      <c r="B54" s="3"/>
      <c r="C54" s="96" t="s">
        <v>62</v>
      </c>
      <c r="D54" s="73" t="s">
        <v>91</v>
      </c>
      <c r="E54" s="94">
        <v>3</v>
      </c>
      <c r="F54" s="94">
        <v>18</v>
      </c>
      <c r="G54" s="51">
        <f t="shared" si="10"/>
        <v>18</v>
      </c>
      <c r="H54" s="98" t="s">
        <v>52</v>
      </c>
      <c r="I54" s="99"/>
      <c r="J54" s="100"/>
      <c r="K54" s="100"/>
      <c r="L54" s="105">
        <f>SUM(I54:K54)*100/G54</f>
        <v>0</v>
      </c>
      <c r="M54" s="100"/>
      <c r="N54" s="100"/>
      <c r="O54" s="100"/>
      <c r="P54" s="105">
        <f>SUM(M54:O54)*100/G54</f>
        <v>0</v>
      </c>
      <c r="Q54" s="100"/>
      <c r="R54" s="100">
        <v>2</v>
      </c>
      <c r="S54" s="100">
        <v>2</v>
      </c>
      <c r="T54" s="105">
        <f>SUM(Q54:S54)*100/G54</f>
        <v>22.222222222222221</v>
      </c>
      <c r="U54" s="100">
        <v>10</v>
      </c>
      <c r="V54" s="100">
        <v>4</v>
      </c>
      <c r="W54" s="100"/>
      <c r="X54" s="87">
        <f>SUM(U54:W54)*100/G54</f>
        <v>77.777777777777771</v>
      </c>
      <c r="Y54" s="80">
        <f t="shared" ref="Y54:Y65" si="18">(($I$11*I54)+($J$11*J54)+($K$11*K54)+($M$11*M54)+($N$11*N54)+($O$11*O54)+($Q$11*Q54)+($R$11*R54)+($S$11*S54)+($U$11*U54)+($V$11*V54)+($W$11*W54))/F54</f>
        <v>9.8888888888888893</v>
      </c>
      <c r="Z54" s="81">
        <f t="shared" ref="Z54:Z67" si="19">T54+X54</f>
        <v>100</v>
      </c>
      <c r="AA54" s="10"/>
    </row>
    <row r="55" spans="2:27" x14ac:dyDescent="0.25">
      <c r="B55" s="3"/>
      <c r="C55" s="153" t="s">
        <v>59</v>
      </c>
      <c r="D55" s="73" t="s">
        <v>114</v>
      </c>
      <c r="E55" s="94">
        <v>5</v>
      </c>
      <c r="F55" s="94">
        <v>23</v>
      </c>
      <c r="G55" s="51">
        <f t="shared" si="10"/>
        <v>23</v>
      </c>
      <c r="H55" s="98" t="s">
        <v>52</v>
      </c>
      <c r="I55" s="99"/>
      <c r="J55" s="100"/>
      <c r="K55" s="100"/>
      <c r="L55" s="105">
        <f>SUM(I55:K55)*100/G55</f>
        <v>0</v>
      </c>
      <c r="M55" s="100"/>
      <c r="N55" s="100"/>
      <c r="O55" s="100"/>
      <c r="P55" s="105">
        <f>SUM(M55:O55)*100/G55</f>
        <v>0</v>
      </c>
      <c r="Q55" s="100"/>
      <c r="R55" s="100"/>
      <c r="S55" s="100">
        <v>1</v>
      </c>
      <c r="T55" s="105">
        <f>SUM(Q55:S55)*100/G55</f>
        <v>4.3478260869565215</v>
      </c>
      <c r="U55" s="100">
        <v>8</v>
      </c>
      <c r="V55" s="100">
        <v>13</v>
      </c>
      <c r="W55" s="100">
        <v>1</v>
      </c>
      <c r="X55" s="87">
        <f>SUM(U55:W55)*100/G55</f>
        <v>95.652173913043484</v>
      </c>
      <c r="Y55" s="80">
        <f t="shared" si="18"/>
        <v>10.608695652173912</v>
      </c>
      <c r="Z55" s="81">
        <f t="shared" si="19"/>
        <v>100</v>
      </c>
      <c r="AA55" s="10"/>
    </row>
    <row r="56" spans="2:27" x14ac:dyDescent="0.25">
      <c r="B56" s="3"/>
      <c r="C56" s="153" t="s">
        <v>59</v>
      </c>
      <c r="D56" s="198" t="s">
        <v>108</v>
      </c>
      <c r="E56" s="197">
        <v>5</v>
      </c>
      <c r="F56" s="209">
        <v>10</v>
      </c>
      <c r="G56" s="51">
        <f t="shared" si="10"/>
        <v>10</v>
      </c>
      <c r="H56" s="269" t="s">
        <v>52</v>
      </c>
      <c r="I56" s="209"/>
      <c r="J56" s="209"/>
      <c r="K56" s="208"/>
      <c r="L56" s="41">
        <f>SUM(I56:K56)*100/G56</f>
        <v>0</v>
      </c>
      <c r="M56" s="210"/>
      <c r="N56" s="210"/>
      <c r="O56" s="28"/>
      <c r="P56" s="41">
        <f>SUM(M56:O56)*100/G56</f>
        <v>0</v>
      </c>
      <c r="Q56" s="210"/>
      <c r="R56" s="210"/>
      <c r="S56" s="28"/>
      <c r="T56" s="41">
        <f>SUM(Q56:S56)*100/G56</f>
        <v>0</v>
      </c>
      <c r="U56" s="210">
        <v>1</v>
      </c>
      <c r="V56" s="210">
        <v>7</v>
      </c>
      <c r="W56" s="28">
        <v>2</v>
      </c>
      <c r="X56" s="43">
        <f>SUM(U56:W56)*100/G56</f>
        <v>100</v>
      </c>
      <c r="Y56" s="199">
        <f>((1*I56)+(2*J56)+(3*K56)+(4*M56)+(5*N56)+(6*O56)+(7*Q56)+(8*R56)+(9*S56)+(10*U56)+(11*V56)+(12*W56))/G56</f>
        <v>11.1</v>
      </c>
      <c r="Z56" s="200">
        <f t="shared" si="19"/>
        <v>100</v>
      </c>
      <c r="AA56" s="10"/>
    </row>
    <row r="57" spans="2:27" x14ac:dyDescent="0.25">
      <c r="B57" s="3"/>
      <c r="C57" s="153" t="s">
        <v>59</v>
      </c>
      <c r="D57" s="198" t="s">
        <v>114</v>
      </c>
      <c r="E57" s="197">
        <v>6</v>
      </c>
      <c r="F57" s="287">
        <v>10</v>
      </c>
      <c r="G57" s="51">
        <f t="shared" si="10"/>
        <v>10</v>
      </c>
      <c r="H57" s="269" t="s">
        <v>52</v>
      </c>
      <c r="I57" s="287"/>
      <c r="J57" s="287"/>
      <c r="K57" s="289"/>
      <c r="L57" s="41">
        <f>SUM(I57:K57)*100/G57</f>
        <v>0</v>
      </c>
      <c r="M57" s="288"/>
      <c r="N57" s="288"/>
      <c r="O57" s="28"/>
      <c r="P57" s="41">
        <f>SUM(M57:O57)*100/G57</f>
        <v>0</v>
      </c>
      <c r="Q57" s="288"/>
      <c r="R57" s="288">
        <v>1</v>
      </c>
      <c r="S57" s="28"/>
      <c r="T57" s="41">
        <f>SUM(Q57:S57)*100/G57</f>
        <v>10</v>
      </c>
      <c r="U57" s="288">
        <v>2</v>
      </c>
      <c r="V57" s="288">
        <v>4</v>
      </c>
      <c r="W57" s="28">
        <v>3</v>
      </c>
      <c r="X57" s="43">
        <f>SUM(U57:W57)*100/G57</f>
        <v>90</v>
      </c>
      <c r="Y57" s="199">
        <f>((1*I57)+(2*J57)+(3*K57)+(4*M57)+(5*N57)+(6*O57)+(7*Q57)+(8*R57)+(9*S57)+(10*U57)+(11*V57)+(12*W57))/G57</f>
        <v>10.8</v>
      </c>
      <c r="Z57" s="200">
        <f t="shared" si="19"/>
        <v>100</v>
      </c>
      <c r="AA57" s="10"/>
    </row>
    <row r="58" spans="2:27" x14ac:dyDescent="0.25">
      <c r="B58" s="3"/>
      <c r="C58" s="153"/>
      <c r="D58" s="198"/>
      <c r="E58" s="197"/>
      <c r="F58" s="287"/>
      <c r="G58" s="51"/>
      <c r="H58" s="269"/>
      <c r="I58" s="287"/>
      <c r="J58" s="287"/>
      <c r="K58" s="289"/>
      <c r="L58" s="41"/>
      <c r="M58" s="288"/>
      <c r="N58" s="288"/>
      <c r="O58" s="28"/>
      <c r="P58" s="41"/>
      <c r="Q58" s="288"/>
      <c r="R58" s="288"/>
      <c r="S58" s="28"/>
      <c r="T58" s="41"/>
      <c r="U58" s="288"/>
      <c r="V58" s="288"/>
      <c r="W58" s="28"/>
      <c r="X58" s="43"/>
      <c r="Y58" s="82">
        <f>Y57-Y56</f>
        <v>-0.29999999999999893</v>
      </c>
      <c r="Z58" s="82">
        <f>Z57-Z56</f>
        <v>0</v>
      </c>
      <c r="AA58" s="10"/>
    </row>
    <row r="59" spans="2:27" x14ac:dyDescent="0.25">
      <c r="B59" s="3"/>
      <c r="C59" s="153" t="s">
        <v>59</v>
      </c>
      <c r="D59" s="142" t="s">
        <v>102</v>
      </c>
      <c r="E59" s="189">
        <v>5</v>
      </c>
      <c r="F59" s="189">
        <v>16</v>
      </c>
      <c r="G59" s="51">
        <f t="shared" ref="G59:G61" si="20">I59+J59+K59+M59+N59+O59+Q59+R59+S59+U59+V59+W59</f>
        <v>16</v>
      </c>
      <c r="H59" s="190" t="s">
        <v>52</v>
      </c>
      <c r="I59" s="191"/>
      <c r="J59" s="191"/>
      <c r="K59" s="191"/>
      <c r="L59" s="192">
        <f>SUM(I59:K59)*100/G59</f>
        <v>0</v>
      </c>
      <c r="M59" s="191"/>
      <c r="N59" s="191"/>
      <c r="O59" s="191"/>
      <c r="P59" s="192">
        <f>SUM(M59:O59)*100/G59</f>
        <v>0</v>
      </c>
      <c r="Q59" s="191"/>
      <c r="R59" s="191"/>
      <c r="S59" s="191">
        <v>1</v>
      </c>
      <c r="T59" s="192">
        <f>SUM(Q59:S59)*100/G59</f>
        <v>6.25</v>
      </c>
      <c r="U59" s="191">
        <v>7</v>
      </c>
      <c r="V59" s="191">
        <v>8</v>
      </c>
      <c r="W59" s="191"/>
      <c r="X59" s="192">
        <f>SUM(U59:W59)*100/G59</f>
        <v>93.75</v>
      </c>
      <c r="Y59" s="146">
        <f t="shared" ref="Y59" si="21">(($I$11*I59)+($J$11*J59)+($K$11*K59)+($M$11*M59)+($N$11*N59)+($O$11*O59)+($Q$11*Q59)+($R$11*R59)+($S$11*S59)+($U$11*U59)+($V$11*V59)+($W$11*W59))/F59</f>
        <v>10.4375</v>
      </c>
      <c r="Z59" s="147">
        <f t="shared" ref="Z59:Z61" si="22">T59+X59</f>
        <v>100</v>
      </c>
      <c r="AA59" s="10"/>
    </row>
    <row r="60" spans="2:27" x14ac:dyDescent="0.25">
      <c r="B60" s="3"/>
      <c r="C60" s="153" t="s">
        <v>59</v>
      </c>
      <c r="D60" s="198" t="s">
        <v>108</v>
      </c>
      <c r="E60" s="197">
        <v>6</v>
      </c>
      <c r="F60" s="209">
        <v>17</v>
      </c>
      <c r="G60" s="51">
        <f t="shared" si="20"/>
        <v>17</v>
      </c>
      <c r="H60" s="269" t="s">
        <v>52</v>
      </c>
      <c r="I60" s="209"/>
      <c r="J60" s="209"/>
      <c r="K60" s="208"/>
      <c r="L60" s="41">
        <f>SUM(I60:K60)*100/G60</f>
        <v>0</v>
      </c>
      <c r="M60" s="210"/>
      <c r="N60" s="210"/>
      <c r="O60" s="28"/>
      <c r="P60" s="41">
        <f>SUM(M60:O60)*100/G60</f>
        <v>0</v>
      </c>
      <c r="Q60" s="210"/>
      <c r="R60" s="210">
        <v>2</v>
      </c>
      <c r="S60" s="28">
        <v>7</v>
      </c>
      <c r="T60" s="41">
        <f>SUM(Q60:S60)*100/G60</f>
        <v>52.941176470588232</v>
      </c>
      <c r="U60" s="210">
        <v>3</v>
      </c>
      <c r="V60" s="210">
        <v>4</v>
      </c>
      <c r="W60" s="28">
        <v>1</v>
      </c>
      <c r="X60" s="43">
        <f>SUM(U60:W60)*100/G60</f>
        <v>47.058823529411768</v>
      </c>
      <c r="Y60" s="199">
        <f>((1*I60)+(2*J60)+(3*K60)+(4*M60)+(5*N60)+(6*O60)+(7*Q60)+(8*R60)+(9*S60)+(10*U60)+(11*V60)+(12*W60))/G60</f>
        <v>9.7058823529411757</v>
      </c>
      <c r="Z60" s="200">
        <f t="shared" si="22"/>
        <v>100</v>
      </c>
      <c r="AA60" s="10"/>
    </row>
    <row r="61" spans="2:27" x14ac:dyDescent="0.25">
      <c r="B61" s="3"/>
      <c r="C61" s="153" t="s">
        <v>59</v>
      </c>
      <c r="D61" s="198" t="s">
        <v>114</v>
      </c>
      <c r="E61" s="197">
        <v>7</v>
      </c>
      <c r="F61" s="287">
        <v>17</v>
      </c>
      <c r="G61" s="51">
        <f t="shared" si="20"/>
        <v>17</v>
      </c>
      <c r="H61" s="269" t="s">
        <v>52</v>
      </c>
      <c r="I61" s="287"/>
      <c r="J61" s="287"/>
      <c r="K61" s="289"/>
      <c r="L61" s="41">
        <f>SUM(I61:K61)*100/G61</f>
        <v>0</v>
      </c>
      <c r="M61" s="288"/>
      <c r="N61" s="288"/>
      <c r="O61" s="28"/>
      <c r="P61" s="41">
        <f>SUM(M61:O61)*100/G61</f>
        <v>0</v>
      </c>
      <c r="Q61" s="288"/>
      <c r="R61" s="288"/>
      <c r="S61" s="28">
        <v>1</v>
      </c>
      <c r="T61" s="41">
        <f>SUM(Q61:S61)*100/G61</f>
        <v>5.882352941176471</v>
      </c>
      <c r="U61" s="288">
        <v>3</v>
      </c>
      <c r="V61" s="288">
        <v>8</v>
      </c>
      <c r="W61" s="28">
        <v>5</v>
      </c>
      <c r="X61" s="43">
        <f>SUM(U61:W61)*100/G61</f>
        <v>94.117647058823536</v>
      </c>
      <c r="Y61" s="199">
        <f>((1*I61)+(2*J61)+(3*K61)+(4*M61)+(5*N61)+(6*O61)+(7*Q61)+(8*R61)+(9*S61)+(10*U61)+(11*V61)+(12*W61))/G61</f>
        <v>11</v>
      </c>
      <c r="Z61" s="200">
        <f t="shared" si="22"/>
        <v>100</v>
      </c>
      <c r="AA61" s="10"/>
    </row>
    <row r="62" spans="2:27" x14ac:dyDescent="0.25">
      <c r="B62" s="3"/>
      <c r="C62" s="270"/>
      <c r="D62" s="37"/>
      <c r="E62" s="271"/>
      <c r="F62" s="271"/>
      <c r="G62" s="37"/>
      <c r="H62" s="266"/>
      <c r="I62" s="272"/>
      <c r="J62" s="273"/>
      <c r="K62" s="273"/>
      <c r="L62" s="274"/>
      <c r="M62" s="273"/>
      <c r="N62" s="273"/>
      <c r="O62" s="273"/>
      <c r="P62" s="274"/>
      <c r="Q62" s="273"/>
      <c r="R62" s="273"/>
      <c r="S62" s="273"/>
      <c r="T62" s="274"/>
      <c r="U62" s="273"/>
      <c r="V62" s="273"/>
      <c r="W62" s="273"/>
      <c r="X62" s="268"/>
      <c r="Y62" s="82">
        <f>Y61-Y60</f>
        <v>1.2941176470588243</v>
      </c>
      <c r="Z62" s="82">
        <f>Z61-Z60</f>
        <v>0</v>
      </c>
      <c r="AA62" s="10"/>
    </row>
    <row r="63" spans="2:27" x14ac:dyDescent="0.25">
      <c r="B63" s="3"/>
      <c r="C63" s="97" t="s">
        <v>95</v>
      </c>
      <c r="D63" s="73" t="s">
        <v>91</v>
      </c>
      <c r="E63" s="95">
        <v>4</v>
      </c>
      <c r="F63" s="95">
        <v>14</v>
      </c>
      <c r="G63" s="51">
        <f t="shared" si="10"/>
        <v>14</v>
      </c>
      <c r="H63" s="98" t="s">
        <v>52</v>
      </c>
      <c r="I63" s="101"/>
      <c r="J63" s="101"/>
      <c r="K63" s="101"/>
      <c r="L63" s="85">
        <f>SUM(I63:K63)*100/G63</f>
        <v>0</v>
      </c>
      <c r="M63" s="101"/>
      <c r="N63" s="101">
        <v>2</v>
      </c>
      <c r="O63" s="101"/>
      <c r="P63" s="85">
        <f>SUM(M63:O63)*100/G63</f>
        <v>14.285714285714286</v>
      </c>
      <c r="Q63" s="101">
        <v>3</v>
      </c>
      <c r="R63" s="101">
        <v>1</v>
      </c>
      <c r="S63" s="101">
        <v>3</v>
      </c>
      <c r="T63" s="85">
        <f>SUM(Q63:S63)*100/G63</f>
        <v>50</v>
      </c>
      <c r="U63" s="101">
        <v>5</v>
      </c>
      <c r="V63" s="101"/>
      <c r="W63" s="101"/>
      <c r="X63" s="85">
        <f>SUM(U63:W63)*100/G63</f>
        <v>35.714285714285715</v>
      </c>
      <c r="Y63" s="80">
        <f t="shared" si="18"/>
        <v>8.2857142857142865</v>
      </c>
      <c r="Z63" s="81">
        <f t="shared" si="19"/>
        <v>85.714285714285722</v>
      </c>
      <c r="AA63" s="10"/>
    </row>
    <row r="64" spans="2:27" x14ac:dyDescent="0.25">
      <c r="B64" s="3"/>
      <c r="C64" s="21" t="s">
        <v>59</v>
      </c>
      <c r="D64" s="37" t="s">
        <v>20</v>
      </c>
      <c r="E64" s="22">
        <v>5</v>
      </c>
      <c r="F64" s="22">
        <v>14</v>
      </c>
      <c r="G64" s="51">
        <f t="shared" ref="G64:G67" si="23">I64+J64+K64+M64+N64+O64+Q64+R64+S64+U64+V64+W64</f>
        <v>14</v>
      </c>
      <c r="H64" s="33" t="s">
        <v>52</v>
      </c>
      <c r="I64" s="6"/>
      <c r="J64" s="6"/>
      <c r="K64" s="6"/>
      <c r="L64" s="43">
        <f t="shared" ref="L64:L65" si="24">SUM(I64:K64)*100/F64</f>
        <v>0</v>
      </c>
      <c r="M64" s="6"/>
      <c r="N64" s="6"/>
      <c r="O64" s="6"/>
      <c r="P64" s="43">
        <f t="shared" ref="P64:P65" si="25">SUM(M64:O64)*100/F64</f>
        <v>0</v>
      </c>
      <c r="Q64" s="6"/>
      <c r="R64" s="6"/>
      <c r="S64" s="6"/>
      <c r="T64" s="43">
        <f t="shared" ref="T64:T65" si="26">SUM(Q64:S64)*100/F64</f>
        <v>0</v>
      </c>
      <c r="U64" s="6">
        <v>5</v>
      </c>
      <c r="V64" s="6">
        <v>9</v>
      </c>
      <c r="W64" s="6"/>
      <c r="X64" s="43">
        <f t="shared" ref="X64:X65" si="27">SUM(U64:W64)*100/F64</f>
        <v>100</v>
      </c>
      <c r="Y64" s="43">
        <f t="shared" si="18"/>
        <v>10.642857142857142</v>
      </c>
      <c r="Z64" s="44">
        <f t="shared" si="19"/>
        <v>100</v>
      </c>
      <c r="AA64" s="10"/>
    </row>
    <row r="65" spans="2:27" x14ac:dyDescent="0.25">
      <c r="B65" s="3"/>
      <c r="C65" s="153" t="s">
        <v>59</v>
      </c>
      <c r="D65" s="142" t="s">
        <v>102</v>
      </c>
      <c r="E65" s="182">
        <v>6</v>
      </c>
      <c r="F65" s="182">
        <v>14</v>
      </c>
      <c r="G65" s="51">
        <f t="shared" si="23"/>
        <v>14</v>
      </c>
      <c r="H65" s="193" t="s">
        <v>52</v>
      </c>
      <c r="I65" s="144"/>
      <c r="J65" s="144"/>
      <c r="K65" s="144"/>
      <c r="L65" s="146">
        <f t="shared" si="24"/>
        <v>0</v>
      </c>
      <c r="M65" s="144"/>
      <c r="N65" s="144"/>
      <c r="O65" s="144"/>
      <c r="P65" s="146">
        <f t="shared" si="25"/>
        <v>0</v>
      </c>
      <c r="Q65" s="144"/>
      <c r="R65" s="144"/>
      <c r="S65" s="144"/>
      <c r="T65" s="146">
        <f t="shared" si="26"/>
        <v>0</v>
      </c>
      <c r="U65" s="144">
        <v>2</v>
      </c>
      <c r="V65" s="144">
        <v>11</v>
      </c>
      <c r="W65" s="144">
        <v>1</v>
      </c>
      <c r="X65" s="146">
        <f t="shared" si="27"/>
        <v>100</v>
      </c>
      <c r="Y65" s="146">
        <f t="shared" si="18"/>
        <v>10.928571428571429</v>
      </c>
      <c r="Z65" s="147">
        <f t="shared" si="19"/>
        <v>100</v>
      </c>
      <c r="AA65" s="10"/>
    </row>
    <row r="66" spans="2:27" x14ac:dyDescent="0.25">
      <c r="B66" s="3"/>
      <c r="C66" s="153" t="s">
        <v>59</v>
      </c>
      <c r="D66" s="198" t="s">
        <v>108</v>
      </c>
      <c r="E66" s="197">
        <v>7</v>
      </c>
      <c r="F66" s="209">
        <v>14</v>
      </c>
      <c r="G66" s="51">
        <f t="shared" si="23"/>
        <v>14</v>
      </c>
      <c r="H66" s="269" t="s">
        <v>52</v>
      </c>
      <c r="I66" s="209"/>
      <c r="J66" s="209"/>
      <c r="K66" s="208"/>
      <c r="L66" s="41">
        <f>SUM(I66:K66)*100/G66</f>
        <v>0</v>
      </c>
      <c r="M66" s="210"/>
      <c r="N66" s="210"/>
      <c r="O66" s="28"/>
      <c r="P66" s="41">
        <f>SUM(M66:O66)*100/G66</f>
        <v>0</v>
      </c>
      <c r="Q66" s="210"/>
      <c r="R66" s="210"/>
      <c r="S66" s="28">
        <v>1</v>
      </c>
      <c r="T66" s="41">
        <f>SUM(Q66:S66)*100/G66</f>
        <v>7.1428571428571432</v>
      </c>
      <c r="U66" s="210">
        <v>8</v>
      </c>
      <c r="V66" s="210">
        <v>4</v>
      </c>
      <c r="W66" s="28">
        <v>1</v>
      </c>
      <c r="X66" s="43">
        <f>SUM(U66:W66)*100/G66</f>
        <v>92.857142857142861</v>
      </c>
      <c r="Y66" s="199">
        <f>((1*I66)+(2*J66)+(3*K66)+(4*M66)+(5*N66)+(6*O66)+(7*Q66)+(8*R66)+(9*S66)+(10*U66)+(11*V66)+(12*W66))/G66</f>
        <v>10.357142857142858</v>
      </c>
      <c r="Z66" s="200">
        <f t="shared" si="19"/>
        <v>100</v>
      </c>
      <c r="AA66" s="10"/>
    </row>
    <row r="67" spans="2:27" ht="15" customHeight="1" x14ac:dyDescent="0.25">
      <c r="B67" s="3"/>
      <c r="C67" s="153" t="s">
        <v>60</v>
      </c>
      <c r="D67" s="198" t="s">
        <v>114</v>
      </c>
      <c r="E67" s="197">
        <v>8</v>
      </c>
      <c r="F67" s="287">
        <v>15</v>
      </c>
      <c r="G67" s="51">
        <f t="shared" si="23"/>
        <v>15</v>
      </c>
      <c r="H67" s="269" t="s">
        <v>52</v>
      </c>
      <c r="I67" s="287">
        <v>6</v>
      </c>
      <c r="J67" s="287"/>
      <c r="K67" s="289">
        <v>1</v>
      </c>
      <c r="L67" s="41">
        <f>SUM(I67:K67)*100/G67</f>
        <v>46.666666666666664</v>
      </c>
      <c r="M67" s="288">
        <v>1</v>
      </c>
      <c r="N67" s="288"/>
      <c r="O67" s="28"/>
      <c r="P67" s="41">
        <f>SUM(M67:O67)*100/G67</f>
        <v>6.666666666666667</v>
      </c>
      <c r="Q67" s="288"/>
      <c r="R67" s="288"/>
      <c r="S67" s="28"/>
      <c r="T67" s="41">
        <f>SUM(Q67:S67)*100/G67</f>
        <v>0</v>
      </c>
      <c r="U67" s="288">
        <v>2</v>
      </c>
      <c r="V67" s="288">
        <v>5</v>
      </c>
      <c r="W67" s="28"/>
      <c r="X67" s="43">
        <f>SUM(U67:W67)*100/G67</f>
        <v>46.666666666666664</v>
      </c>
      <c r="Y67" s="199">
        <f>((1*I67)+(2*J67)+(3*K67)+(4*M67)+(5*N67)+(6*O67)+(7*Q67)+(8*R67)+(9*S67)+(10*U67)+(11*V67)+(12*W67))/G67</f>
        <v>5.8666666666666663</v>
      </c>
      <c r="Z67" s="200">
        <f t="shared" si="19"/>
        <v>46.666666666666664</v>
      </c>
      <c r="AA67" s="10"/>
    </row>
    <row r="68" spans="2:27" x14ac:dyDescent="0.25">
      <c r="B68" s="3"/>
      <c r="C68" s="264"/>
      <c r="D68" s="37"/>
      <c r="E68" s="265"/>
      <c r="F68" s="265"/>
      <c r="G68" s="37"/>
      <c r="H68" s="266"/>
      <c r="I68" s="267"/>
      <c r="J68" s="267"/>
      <c r="K68" s="267"/>
      <c r="L68" s="268"/>
      <c r="M68" s="267"/>
      <c r="N68" s="267"/>
      <c r="O68" s="267"/>
      <c r="P68" s="268"/>
      <c r="Q68" s="267"/>
      <c r="R68" s="267"/>
      <c r="S68" s="267"/>
      <c r="T68" s="268"/>
      <c r="U68" s="267"/>
      <c r="V68" s="267"/>
      <c r="W68" s="267"/>
      <c r="X68" s="268"/>
      <c r="Y68" s="82">
        <f>Y67-Y66</f>
        <v>-4.4904761904761914</v>
      </c>
      <c r="Z68" s="82">
        <f>Z67-Z66</f>
        <v>-53.333333333333336</v>
      </c>
      <c r="AA68" s="10"/>
    </row>
    <row r="69" spans="2:27" ht="15.75" customHeight="1" x14ac:dyDescent="0.25">
      <c r="B69" s="3"/>
      <c r="C69" s="88" t="s">
        <v>96</v>
      </c>
      <c r="D69" s="73" t="s">
        <v>91</v>
      </c>
      <c r="E69" s="102">
        <v>5</v>
      </c>
      <c r="F69" s="102">
        <v>15</v>
      </c>
      <c r="G69" s="51">
        <f t="shared" si="10"/>
        <v>15</v>
      </c>
      <c r="H69" s="104" t="s">
        <v>52</v>
      </c>
      <c r="I69" s="93"/>
      <c r="J69" s="93"/>
      <c r="K69" s="93"/>
      <c r="L69" s="80">
        <f>SUM(I69:K69)*100/G69</f>
        <v>0</v>
      </c>
      <c r="M69" s="93"/>
      <c r="N69" s="93"/>
      <c r="O69" s="93"/>
      <c r="P69" s="80">
        <f>SUM(M69:O69)*100/G69</f>
        <v>0</v>
      </c>
      <c r="Q69" s="93"/>
      <c r="R69" s="93"/>
      <c r="S69" s="93">
        <v>2</v>
      </c>
      <c r="T69" s="80">
        <f>SUM(Q69:S69)*100/G69</f>
        <v>13.333333333333334</v>
      </c>
      <c r="U69" s="93">
        <v>5</v>
      </c>
      <c r="V69" s="93">
        <v>8</v>
      </c>
      <c r="W69" s="93"/>
      <c r="X69" s="80">
        <f>SUM(U69:W69)*100/G69</f>
        <v>86.666666666666671</v>
      </c>
      <c r="Y69" s="80">
        <f t="shared" ref="Y69" si="28">(($I$11*I69)+($J$11*J69)+($K$11*K69)+($M$11*M69)+($N$11*N69)+($O$11*O69)+($Q$11*Q69)+($R$11*R69)+($S$11*S69)+($U$11*U69)+($V$11*V69)+($W$11*W69))/F69</f>
        <v>10.4</v>
      </c>
      <c r="Z69" s="81">
        <f t="shared" ref="Z69" si="29">T69+X69</f>
        <v>100</v>
      </c>
    </row>
    <row r="70" spans="2:27" ht="14.25" customHeight="1" x14ac:dyDescent="0.25">
      <c r="B70" s="3"/>
      <c r="C70" s="5" t="s">
        <v>59</v>
      </c>
      <c r="D70" s="37" t="s">
        <v>20</v>
      </c>
      <c r="E70" s="3">
        <v>6</v>
      </c>
      <c r="F70" s="3">
        <v>15</v>
      </c>
      <c r="G70" s="2">
        <f t="shared" si="10"/>
        <v>15</v>
      </c>
      <c r="H70" s="33" t="s">
        <v>52</v>
      </c>
      <c r="I70" s="6"/>
      <c r="J70" s="6"/>
      <c r="K70" s="6"/>
      <c r="L70" s="43">
        <f t="shared" si="3"/>
        <v>0</v>
      </c>
      <c r="M70" s="6"/>
      <c r="N70" s="6"/>
      <c r="O70" s="6"/>
      <c r="P70" s="43">
        <f t="shared" si="4"/>
        <v>0</v>
      </c>
      <c r="Q70" s="6"/>
      <c r="R70" s="6"/>
      <c r="S70" s="6"/>
      <c r="T70" s="43">
        <f t="shared" si="5"/>
        <v>0</v>
      </c>
      <c r="U70" s="6">
        <v>2</v>
      </c>
      <c r="V70" s="6">
        <v>9</v>
      </c>
      <c r="W70" s="6">
        <v>4</v>
      </c>
      <c r="X70" s="43">
        <f t="shared" si="6"/>
        <v>100</v>
      </c>
      <c r="Y70" s="43">
        <f t="shared" si="11"/>
        <v>11.133333333333333</v>
      </c>
      <c r="Z70" s="44">
        <f t="shared" si="7"/>
        <v>100</v>
      </c>
    </row>
    <row r="71" spans="2:27" ht="14.25" customHeight="1" x14ac:dyDescent="0.25">
      <c r="B71" s="3"/>
      <c r="C71" s="174" t="s">
        <v>59</v>
      </c>
      <c r="D71" s="142" t="s">
        <v>102</v>
      </c>
      <c r="E71" s="143">
        <v>7</v>
      </c>
      <c r="F71" s="143">
        <v>14</v>
      </c>
      <c r="G71" s="51">
        <f t="shared" si="10"/>
        <v>14</v>
      </c>
      <c r="H71" s="193" t="s">
        <v>52</v>
      </c>
      <c r="I71" s="144"/>
      <c r="J71" s="144"/>
      <c r="K71" s="144"/>
      <c r="L71" s="146">
        <f t="shared" si="3"/>
        <v>0</v>
      </c>
      <c r="M71" s="144"/>
      <c r="N71" s="144"/>
      <c r="O71" s="144"/>
      <c r="P71" s="146">
        <f t="shared" si="4"/>
        <v>0</v>
      </c>
      <c r="Q71" s="144"/>
      <c r="R71" s="144"/>
      <c r="S71" s="144">
        <v>1</v>
      </c>
      <c r="T71" s="146">
        <f t="shared" si="5"/>
        <v>7.1428571428571432</v>
      </c>
      <c r="U71" s="144">
        <v>5</v>
      </c>
      <c r="V71" s="144">
        <v>7</v>
      </c>
      <c r="W71" s="144">
        <v>1</v>
      </c>
      <c r="X71" s="146">
        <f t="shared" si="6"/>
        <v>92.857142857142861</v>
      </c>
      <c r="Y71" s="146">
        <f t="shared" si="11"/>
        <v>10.571428571428571</v>
      </c>
      <c r="Z71" s="147">
        <f t="shared" si="7"/>
        <v>100</v>
      </c>
    </row>
    <row r="72" spans="2:27" ht="14.25" customHeight="1" x14ac:dyDescent="0.25">
      <c r="B72" s="3"/>
      <c r="C72" s="5" t="s">
        <v>60</v>
      </c>
      <c r="D72" s="198" t="s">
        <v>108</v>
      </c>
      <c r="E72" s="197">
        <v>8</v>
      </c>
      <c r="F72" s="209">
        <v>14</v>
      </c>
      <c r="G72" s="51">
        <f t="shared" si="10"/>
        <v>14</v>
      </c>
      <c r="H72" s="269" t="s">
        <v>52</v>
      </c>
      <c r="I72" s="209"/>
      <c r="J72" s="209">
        <v>3</v>
      </c>
      <c r="K72" s="208"/>
      <c r="L72" s="41">
        <f>SUM(I72:K72)*100/G72</f>
        <v>21.428571428571427</v>
      </c>
      <c r="M72" s="210"/>
      <c r="N72" s="210">
        <v>1</v>
      </c>
      <c r="O72" s="28">
        <v>2</v>
      </c>
      <c r="P72" s="41">
        <f>SUM(M72:O72)*100/G72</f>
        <v>21.428571428571427</v>
      </c>
      <c r="Q72" s="210">
        <v>3</v>
      </c>
      <c r="R72" s="210">
        <v>1</v>
      </c>
      <c r="S72" s="28">
        <v>3</v>
      </c>
      <c r="T72" s="41">
        <f>SUM(Q72:S72)*100/G72</f>
        <v>50</v>
      </c>
      <c r="U72" s="210">
        <v>1</v>
      </c>
      <c r="V72" s="210"/>
      <c r="W72" s="28"/>
      <c r="X72" s="43">
        <f>SUM(U72:W72)*100/G63</f>
        <v>7.1428571428571432</v>
      </c>
      <c r="Y72" s="199">
        <f>((1*I72)+(2*J72)+(3*K72)+(4*M72)+(5*N72)+(6*O72)+(7*Q72)+(8*R72)+(9*S72)+(10*U72)+(11*V72)+(12*W72))/G72</f>
        <v>6.3571428571428568</v>
      </c>
      <c r="Z72" s="200">
        <f t="shared" si="7"/>
        <v>57.142857142857146</v>
      </c>
    </row>
    <row r="73" spans="2:27" ht="14.25" customHeight="1" x14ac:dyDescent="0.25">
      <c r="B73" s="3"/>
      <c r="C73" s="5" t="s">
        <v>60</v>
      </c>
      <c r="D73" s="198" t="s">
        <v>114</v>
      </c>
      <c r="E73" s="197">
        <v>9</v>
      </c>
      <c r="F73" s="287">
        <v>14</v>
      </c>
      <c r="G73" s="51">
        <f t="shared" si="10"/>
        <v>14</v>
      </c>
      <c r="H73" s="269" t="s">
        <v>52</v>
      </c>
      <c r="I73" s="287">
        <v>6</v>
      </c>
      <c r="J73" s="287"/>
      <c r="K73" s="289"/>
      <c r="L73" s="41">
        <f>SUM(I73:K73)*100/G73</f>
        <v>42.857142857142854</v>
      </c>
      <c r="M73" s="288"/>
      <c r="N73" s="288">
        <v>2</v>
      </c>
      <c r="O73" s="28"/>
      <c r="P73" s="41">
        <f>SUM(M73:O73)*100/G73</f>
        <v>14.285714285714286</v>
      </c>
      <c r="Q73" s="288">
        <v>2</v>
      </c>
      <c r="R73" s="288"/>
      <c r="S73" s="28">
        <v>1</v>
      </c>
      <c r="T73" s="41">
        <f>SUM(Q73:S73)*100/G73</f>
        <v>21.428571428571427</v>
      </c>
      <c r="U73" s="288">
        <v>3</v>
      </c>
      <c r="V73" s="288"/>
      <c r="W73" s="28"/>
      <c r="X73" s="43">
        <f>SUM(U73:W73)*100/G64</f>
        <v>21.428571428571427</v>
      </c>
      <c r="Y73" s="199">
        <f>((1*I73)+(2*J73)+(3*K73)+(4*M73)+(5*N73)+(6*O73)+(7*Q73)+(8*R73)+(9*S73)+(10*U73)+(11*V73)+(12*W73))/G73</f>
        <v>4.9285714285714288</v>
      </c>
      <c r="Z73" s="200">
        <f t="shared" si="7"/>
        <v>42.857142857142854</v>
      </c>
    </row>
    <row r="74" spans="2:27" ht="14.25" customHeight="1" x14ac:dyDescent="0.25">
      <c r="B74" s="3"/>
      <c r="C74" s="5"/>
      <c r="D74" s="37"/>
      <c r="E74" s="265"/>
      <c r="F74" s="265"/>
      <c r="G74" s="37"/>
      <c r="H74" s="266"/>
      <c r="I74" s="267"/>
      <c r="J74" s="267"/>
      <c r="K74" s="267"/>
      <c r="L74" s="268"/>
      <c r="M74" s="267"/>
      <c r="N74" s="267"/>
      <c r="O74" s="267"/>
      <c r="P74" s="268"/>
      <c r="Q74" s="267"/>
      <c r="R74" s="267"/>
      <c r="S74" s="267"/>
      <c r="T74" s="268"/>
      <c r="U74" s="267"/>
      <c r="V74" s="267"/>
      <c r="W74" s="267"/>
      <c r="X74" s="268"/>
      <c r="Y74" s="82">
        <f>Y73-Y72</f>
        <v>-1.4285714285714279</v>
      </c>
      <c r="Z74" s="82">
        <f>Z73-Z72</f>
        <v>-14.285714285714292</v>
      </c>
    </row>
    <row r="75" spans="2:27" ht="14.25" customHeight="1" x14ac:dyDescent="0.25">
      <c r="B75" s="3"/>
      <c r="C75" s="88" t="s">
        <v>96</v>
      </c>
      <c r="D75" s="73" t="s">
        <v>91</v>
      </c>
      <c r="E75" s="75">
        <v>6</v>
      </c>
      <c r="F75" s="75">
        <v>11</v>
      </c>
      <c r="G75" s="51">
        <f t="shared" si="10"/>
        <v>11</v>
      </c>
      <c r="H75" s="98" t="s">
        <v>52</v>
      </c>
      <c r="I75" s="79"/>
      <c r="J75" s="79"/>
      <c r="K75" s="79"/>
      <c r="L75" s="85">
        <f>SUM(I75:K75)*100/G75</f>
        <v>0</v>
      </c>
      <c r="M75" s="79"/>
      <c r="N75" s="79"/>
      <c r="O75" s="79"/>
      <c r="P75" s="85">
        <f>SUM(M75:O75)*100/G75</f>
        <v>0</v>
      </c>
      <c r="Q75" s="79">
        <v>1</v>
      </c>
      <c r="R75" s="79"/>
      <c r="S75" s="79">
        <v>3</v>
      </c>
      <c r="T75" s="85">
        <f>SUM(Q75:S75)*100/G75</f>
        <v>36.363636363636367</v>
      </c>
      <c r="U75" s="79">
        <v>5</v>
      </c>
      <c r="V75" s="79">
        <v>2</v>
      </c>
      <c r="W75" s="79"/>
      <c r="X75" s="85">
        <f>SUM(U75:W75)*100/G75</f>
        <v>63.636363636363633</v>
      </c>
      <c r="Y75" s="80">
        <f t="shared" ref="Y75" si="30">(($I$11*I75)+($J$11*J75)+($K$11*K75)+($M$11*M75)+($N$11*N75)+($O$11*O75)+($Q$11*Q75)+($R$11*R75)+($S$11*S75)+($U$11*U75)+($V$11*V75)+($W$11*W75))/F75</f>
        <v>9.6363636363636367</v>
      </c>
      <c r="Z75" s="81">
        <f t="shared" ref="Z75" si="31">T75+X75</f>
        <v>100</v>
      </c>
    </row>
    <row r="76" spans="2:27" ht="15" customHeight="1" x14ac:dyDescent="0.25">
      <c r="B76" s="3"/>
      <c r="C76" s="5" t="s">
        <v>59</v>
      </c>
      <c r="D76" s="37" t="s">
        <v>20</v>
      </c>
      <c r="E76" s="3">
        <v>7</v>
      </c>
      <c r="F76" s="3">
        <v>11</v>
      </c>
      <c r="G76" s="2">
        <f t="shared" si="10"/>
        <v>11</v>
      </c>
      <c r="H76" s="33" t="s">
        <v>52</v>
      </c>
      <c r="I76" s="6"/>
      <c r="J76" s="6"/>
      <c r="K76" s="6"/>
      <c r="L76" s="43">
        <f t="shared" si="3"/>
        <v>0</v>
      </c>
      <c r="M76" s="6"/>
      <c r="N76" s="6"/>
      <c r="O76" s="6"/>
      <c r="P76" s="43">
        <f t="shared" si="4"/>
        <v>0</v>
      </c>
      <c r="Q76" s="6"/>
      <c r="R76" s="6"/>
      <c r="S76" s="6">
        <v>1</v>
      </c>
      <c r="T76" s="43">
        <f t="shared" si="5"/>
        <v>9.0909090909090917</v>
      </c>
      <c r="U76" s="6">
        <v>5</v>
      </c>
      <c r="V76" s="6">
        <v>3</v>
      </c>
      <c r="W76" s="6">
        <v>2</v>
      </c>
      <c r="X76" s="43">
        <f t="shared" si="6"/>
        <v>90.909090909090907</v>
      </c>
      <c r="Y76" s="43">
        <f t="shared" si="11"/>
        <v>10.545454545454545</v>
      </c>
      <c r="Z76" s="44">
        <f t="shared" si="7"/>
        <v>100</v>
      </c>
    </row>
    <row r="77" spans="2:27" ht="15" customHeight="1" x14ac:dyDescent="0.25">
      <c r="B77" s="17"/>
      <c r="C77" s="174" t="s">
        <v>60</v>
      </c>
      <c r="D77" s="142" t="s">
        <v>102</v>
      </c>
      <c r="E77" s="143">
        <v>8</v>
      </c>
      <c r="F77" s="143">
        <v>10</v>
      </c>
      <c r="G77" s="51">
        <f t="shared" si="10"/>
        <v>10</v>
      </c>
      <c r="H77" s="193" t="s">
        <v>52</v>
      </c>
      <c r="I77" s="144"/>
      <c r="J77" s="144">
        <v>2</v>
      </c>
      <c r="K77" s="144">
        <v>1</v>
      </c>
      <c r="L77" s="146">
        <f t="shared" si="3"/>
        <v>30</v>
      </c>
      <c r="M77" s="144"/>
      <c r="N77" s="144">
        <v>3</v>
      </c>
      <c r="O77" s="144"/>
      <c r="P77" s="146">
        <f t="shared" si="4"/>
        <v>30</v>
      </c>
      <c r="Q77" s="144"/>
      <c r="R77" s="144"/>
      <c r="S77" s="144">
        <v>3</v>
      </c>
      <c r="T77" s="146">
        <f t="shared" si="5"/>
        <v>30</v>
      </c>
      <c r="U77" s="144">
        <v>1</v>
      </c>
      <c r="V77" s="144"/>
      <c r="W77" s="144"/>
      <c r="X77" s="146">
        <f t="shared" si="6"/>
        <v>10</v>
      </c>
      <c r="Y77" s="146">
        <f t="shared" si="11"/>
        <v>5.9</v>
      </c>
      <c r="Z77" s="147">
        <f t="shared" si="7"/>
        <v>40</v>
      </c>
    </row>
    <row r="78" spans="2:27" ht="15" customHeight="1" x14ac:dyDescent="0.25">
      <c r="B78" s="17"/>
      <c r="C78" s="174" t="s">
        <v>60</v>
      </c>
      <c r="D78" s="198" t="s">
        <v>108</v>
      </c>
      <c r="E78" s="197">
        <v>9</v>
      </c>
      <c r="F78" s="209">
        <v>10</v>
      </c>
      <c r="G78" s="51">
        <f t="shared" ref="G78:G79" si="32">I78+J78+K78+M78+N78+O78+Q78+R78+S78+U78+V78+W78</f>
        <v>10</v>
      </c>
      <c r="H78" s="269" t="s">
        <v>52</v>
      </c>
      <c r="I78" s="209">
        <v>1</v>
      </c>
      <c r="J78" s="209">
        <v>4</v>
      </c>
      <c r="K78" s="208"/>
      <c r="L78" s="41">
        <f>SUM(I78:K78)*100/G78</f>
        <v>50</v>
      </c>
      <c r="M78" s="210"/>
      <c r="N78" s="210">
        <v>1</v>
      </c>
      <c r="O78" s="28"/>
      <c r="P78" s="41">
        <f>SUM(M78:O78)*100/G78</f>
        <v>10</v>
      </c>
      <c r="Q78" s="210">
        <v>2</v>
      </c>
      <c r="R78" s="210"/>
      <c r="S78" s="28"/>
      <c r="T78" s="41">
        <f>SUM(Q78:S78)*100/G78</f>
        <v>20</v>
      </c>
      <c r="U78" s="210"/>
      <c r="V78" s="210">
        <v>2</v>
      </c>
      <c r="W78" s="28"/>
      <c r="X78" s="43">
        <f>SUM(U78:W78)*100/G78</f>
        <v>20</v>
      </c>
      <c r="Y78" s="199">
        <f>((1*I78)+(2*J78)+(3*K78)+(4*M78)+(5*N78)+(6*O78)+(7*Q78)+(8*R78)+(9*S78)+(10*U78)+(11*V78)+(12*W78))/G78</f>
        <v>5</v>
      </c>
      <c r="Z78" s="200">
        <f t="shared" ref="Z78:Z79" si="33">T78+X78</f>
        <v>40</v>
      </c>
    </row>
    <row r="79" spans="2:27" ht="15" customHeight="1" x14ac:dyDescent="0.25">
      <c r="B79" s="17"/>
      <c r="C79" s="174" t="s">
        <v>59</v>
      </c>
      <c r="D79" s="198" t="s">
        <v>114</v>
      </c>
      <c r="E79" s="197">
        <v>10</v>
      </c>
      <c r="F79" s="287">
        <v>9</v>
      </c>
      <c r="G79" s="51">
        <f t="shared" si="32"/>
        <v>9</v>
      </c>
      <c r="H79" s="269" t="s">
        <v>52</v>
      </c>
      <c r="I79" s="287"/>
      <c r="J79" s="287">
        <v>2</v>
      </c>
      <c r="K79" s="289">
        <v>1</v>
      </c>
      <c r="L79" s="41">
        <f>SUM(I79:K79)*100/G79</f>
        <v>33.333333333333336</v>
      </c>
      <c r="M79" s="288"/>
      <c r="N79" s="288"/>
      <c r="O79" s="28"/>
      <c r="P79" s="41">
        <f>SUM(M79:O79)*100/G79</f>
        <v>0</v>
      </c>
      <c r="Q79" s="288"/>
      <c r="R79" s="288"/>
      <c r="S79" s="28"/>
      <c r="T79" s="41">
        <f>SUM(Q79:S79)*100/G79</f>
        <v>0</v>
      </c>
      <c r="U79" s="288">
        <v>1</v>
      </c>
      <c r="V79" s="288">
        <v>4</v>
      </c>
      <c r="W79" s="28">
        <v>1</v>
      </c>
      <c r="X79" s="43">
        <f>SUM(U79:W79)*100/G79</f>
        <v>66.666666666666671</v>
      </c>
      <c r="Y79" s="199">
        <f>((1*I79)+(2*J79)+(3*K79)+(4*M79)+(5*N79)+(6*O79)+(7*Q79)+(8*R79)+(9*S79)+(10*U79)+(11*V79)+(12*W79))/G79</f>
        <v>8.1111111111111107</v>
      </c>
      <c r="Z79" s="200">
        <f t="shared" si="33"/>
        <v>66.666666666666671</v>
      </c>
    </row>
    <row r="80" spans="2:27" ht="15" customHeight="1" x14ac:dyDescent="0.25">
      <c r="B80" s="17"/>
      <c r="C80" s="5"/>
      <c r="D80" s="37"/>
      <c r="E80" s="265"/>
      <c r="F80" s="265"/>
      <c r="G80" s="37"/>
      <c r="H80" s="266"/>
      <c r="I80" s="267"/>
      <c r="J80" s="267"/>
      <c r="K80" s="267"/>
      <c r="L80" s="268"/>
      <c r="M80" s="267"/>
      <c r="N80" s="267"/>
      <c r="O80" s="267"/>
      <c r="P80" s="268"/>
      <c r="Q80" s="267"/>
      <c r="R80" s="267"/>
      <c r="S80" s="267"/>
      <c r="T80" s="268"/>
      <c r="U80" s="267"/>
      <c r="V80" s="267"/>
      <c r="W80" s="267"/>
      <c r="X80" s="268"/>
      <c r="Y80" s="82">
        <f>Y79-Y78</f>
        <v>3.1111111111111107</v>
      </c>
      <c r="Z80" s="82">
        <f>Z79-Z78</f>
        <v>26.666666666666671</v>
      </c>
    </row>
    <row r="81" spans="2:26" ht="15" customHeight="1" x14ac:dyDescent="0.25">
      <c r="B81" s="17"/>
      <c r="C81" s="88" t="s">
        <v>96</v>
      </c>
      <c r="D81" s="73" t="s">
        <v>91</v>
      </c>
      <c r="E81" s="75">
        <v>7</v>
      </c>
      <c r="F81" s="75">
        <v>11</v>
      </c>
      <c r="G81" s="51">
        <f t="shared" si="10"/>
        <v>11</v>
      </c>
      <c r="H81" s="98" t="s">
        <v>52</v>
      </c>
      <c r="I81" s="79"/>
      <c r="J81" s="79"/>
      <c r="K81" s="79"/>
      <c r="L81" s="85">
        <f>SUM(I81:K81)*100/G81</f>
        <v>0</v>
      </c>
      <c r="M81" s="79"/>
      <c r="N81" s="79"/>
      <c r="O81" s="79"/>
      <c r="P81" s="85">
        <f>SUM(M81:O81)*100/G81</f>
        <v>0</v>
      </c>
      <c r="Q81" s="79"/>
      <c r="R81" s="79"/>
      <c r="S81" s="79"/>
      <c r="T81" s="85">
        <f>SUM(Q81:S81)*100/G81</f>
        <v>0</v>
      </c>
      <c r="U81" s="79">
        <v>4</v>
      </c>
      <c r="V81" s="79">
        <v>6</v>
      </c>
      <c r="W81" s="79">
        <v>1</v>
      </c>
      <c r="X81" s="85">
        <f>SUM(U81:W81)*100/G81</f>
        <v>100</v>
      </c>
      <c r="Y81" s="80">
        <f t="shared" ref="Y81" si="34">(($I$11*I81)+($J$11*J81)+($K$11*K81)+($M$11*M81)+($N$11*N81)+($O$11*O81)+($Q$11*Q81)+($R$11*R81)+($S$11*S81)+($U$11*U81)+($V$11*V81)+($W$11*W81))/F81</f>
        <v>10.727272727272727</v>
      </c>
      <c r="Z81" s="81">
        <f t="shared" ref="Z81" si="35">T81+X81</f>
        <v>100</v>
      </c>
    </row>
    <row r="82" spans="2:26" ht="15" customHeight="1" x14ac:dyDescent="0.25">
      <c r="B82" s="17"/>
      <c r="C82" s="5" t="s">
        <v>60</v>
      </c>
      <c r="D82" s="37" t="s">
        <v>20</v>
      </c>
      <c r="E82" s="3">
        <v>8</v>
      </c>
      <c r="F82" s="3">
        <v>12</v>
      </c>
      <c r="G82" s="2">
        <f t="shared" si="10"/>
        <v>12</v>
      </c>
      <c r="H82" s="33" t="s">
        <v>52</v>
      </c>
      <c r="I82" s="6">
        <v>1</v>
      </c>
      <c r="J82" s="6"/>
      <c r="K82" s="6"/>
      <c r="L82" s="43">
        <f t="shared" si="3"/>
        <v>8.3333333333333339</v>
      </c>
      <c r="M82" s="6"/>
      <c r="N82" s="6">
        <v>1</v>
      </c>
      <c r="O82" s="6">
        <v>2</v>
      </c>
      <c r="P82" s="43">
        <f t="shared" si="4"/>
        <v>25</v>
      </c>
      <c r="Q82" s="6">
        <v>1</v>
      </c>
      <c r="R82" s="6">
        <v>6</v>
      </c>
      <c r="S82" s="6"/>
      <c r="T82" s="43">
        <f t="shared" si="5"/>
        <v>58.333333333333336</v>
      </c>
      <c r="U82" s="6"/>
      <c r="V82" s="6">
        <v>1</v>
      </c>
      <c r="W82" s="6"/>
      <c r="X82" s="43">
        <f t="shared" si="6"/>
        <v>8.3333333333333339</v>
      </c>
      <c r="Y82" s="43">
        <f t="shared" si="11"/>
        <v>7</v>
      </c>
      <c r="Z82" s="44">
        <f t="shared" si="7"/>
        <v>66.666666666666671</v>
      </c>
    </row>
    <row r="83" spans="2:26" ht="15" customHeight="1" x14ac:dyDescent="0.25">
      <c r="B83" s="17"/>
      <c r="C83" s="174" t="s">
        <v>60</v>
      </c>
      <c r="D83" s="142" t="s">
        <v>102</v>
      </c>
      <c r="E83" s="143">
        <v>9</v>
      </c>
      <c r="F83" s="143">
        <v>12</v>
      </c>
      <c r="G83" s="51">
        <f t="shared" si="10"/>
        <v>12</v>
      </c>
      <c r="H83" s="193" t="s">
        <v>52</v>
      </c>
      <c r="I83" s="144"/>
      <c r="J83" s="144"/>
      <c r="K83" s="144"/>
      <c r="L83" s="146">
        <f t="shared" si="3"/>
        <v>0</v>
      </c>
      <c r="M83" s="144"/>
      <c r="N83" s="144">
        <v>1</v>
      </c>
      <c r="O83" s="144">
        <v>2</v>
      </c>
      <c r="P83" s="146">
        <f t="shared" si="4"/>
        <v>25</v>
      </c>
      <c r="Q83" s="144"/>
      <c r="R83" s="144">
        <v>2</v>
      </c>
      <c r="S83" s="144">
        <v>1</v>
      </c>
      <c r="T83" s="146">
        <f t="shared" si="5"/>
        <v>25</v>
      </c>
      <c r="U83" s="144">
        <v>4</v>
      </c>
      <c r="V83" s="144">
        <v>1</v>
      </c>
      <c r="W83" s="144">
        <v>1</v>
      </c>
      <c r="X83" s="146">
        <f t="shared" si="6"/>
        <v>50</v>
      </c>
      <c r="Y83" s="146">
        <f t="shared" si="11"/>
        <v>8.75</v>
      </c>
      <c r="Z83" s="147">
        <f t="shared" si="7"/>
        <v>75</v>
      </c>
    </row>
    <row r="84" spans="2:26" ht="15" customHeight="1" x14ac:dyDescent="0.25">
      <c r="B84" s="17"/>
      <c r="C84" s="174" t="s">
        <v>60</v>
      </c>
      <c r="D84" s="198" t="s">
        <v>108</v>
      </c>
      <c r="E84" s="197">
        <v>10</v>
      </c>
      <c r="F84" s="209">
        <v>11</v>
      </c>
      <c r="G84" s="51">
        <f t="shared" si="10"/>
        <v>11</v>
      </c>
      <c r="H84" s="269" t="s">
        <v>52</v>
      </c>
      <c r="I84" s="209"/>
      <c r="J84" s="209"/>
      <c r="K84" s="208">
        <v>3</v>
      </c>
      <c r="L84" s="41">
        <f>SUM(I84:K84)*100/G84</f>
        <v>27.272727272727273</v>
      </c>
      <c r="M84" s="210">
        <v>1</v>
      </c>
      <c r="N84" s="210">
        <v>1</v>
      </c>
      <c r="O84" s="28">
        <v>1</v>
      </c>
      <c r="P84" s="41">
        <f>SUM(M84:O84)*100/G84</f>
        <v>27.272727272727273</v>
      </c>
      <c r="Q84" s="210">
        <v>1</v>
      </c>
      <c r="R84" s="210"/>
      <c r="S84" s="28"/>
      <c r="T84" s="41">
        <f>SUM(Q84:S84)*100/G84</f>
        <v>9.0909090909090917</v>
      </c>
      <c r="U84" s="210"/>
      <c r="V84" s="210">
        <v>3</v>
      </c>
      <c r="W84" s="28">
        <v>1</v>
      </c>
      <c r="X84" s="43">
        <f>SUM(U84:W84)*100/G75</f>
        <v>36.363636363636367</v>
      </c>
      <c r="Y84" s="199">
        <f>((1*I84)+(2*J84)+(3*K84)+(4*M84)+(5*N84)+(6*O84)+(7*Q84)+(8*R84)+(9*S84)+(10*U84)+(11*V84)+(12*W84))/G84</f>
        <v>6.9090909090909092</v>
      </c>
      <c r="Z84" s="200">
        <f t="shared" si="7"/>
        <v>45.45454545454546</v>
      </c>
    </row>
    <row r="85" spans="2:26" ht="15" customHeight="1" x14ac:dyDescent="0.25">
      <c r="B85" s="17"/>
      <c r="C85" s="174" t="s">
        <v>60</v>
      </c>
      <c r="D85" s="198" t="s">
        <v>114</v>
      </c>
      <c r="E85" s="197">
        <v>11</v>
      </c>
      <c r="F85" s="287">
        <v>11</v>
      </c>
      <c r="G85" s="51">
        <f t="shared" si="10"/>
        <v>11</v>
      </c>
      <c r="H85" s="269" t="s">
        <v>52</v>
      </c>
      <c r="I85" s="287"/>
      <c r="J85" s="287"/>
      <c r="K85" s="289"/>
      <c r="L85" s="41">
        <f>SUM(I85:K85)*100/G85</f>
        <v>0</v>
      </c>
      <c r="M85" s="288">
        <v>1</v>
      </c>
      <c r="N85" s="288">
        <v>1</v>
      </c>
      <c r="O85" s="28">
        <v>1</v>
      </c>
      <c r="P85" s="41">
        <f>SUM(M85:O85)*100/G85</f>
        <v>27.272727272727273</v>
      </c>
      <c r="Q85" s="288"/>
      <c r="R85" s="288">
        <v>4</v>
      </c>
      <c r="S85" s="28">
        <v>1</v>
      </c>
      <c r="T85" s="41">
        <f>SUM(Q85:S85)*100/G85</f>
        <v>45.454545454545453</v>
      </c>
      <c r="U85" s="288">
        <v>1</v>
      </c>
      <c r="V85" s="288">
        <v>1</v>
      </c>
      <c r="W85" s="28">
        <v>1</v>
      </c>
      <c r="X85" s="43">
        <f>SUM(U85:W85)*100/G76</f>
        <v>27.272727272727273</v>
      </c>
      <c r="Y85" s="199">
        <f>((1*I85)+(2*J85)+(3*K85)+(4*M85)+(5*N85)+(6*O85)+(7*Q85)+(8*R85)+(9*S85)+(10*U85)+(11*V85)+(12*W85))/G85</f>
        <v>8.0909090909090917</v>
      </c>
      <c r="Z85" s="200">
        <f t="shared" si="7"/>
        <v>72.72727272727272</v>
      </c>
    </row>
    <row r="86" spans="2:26" ht="15" customHeight="1" x14ac:dyDescent="0.25">
      <c r="B86" s="17"/>
      <c r="C86" s="5"/>
      <c r="D86" s="37"/>
      <c r="E86" s="265"/>
      <c r="F86" s="265"/>
      <c r="G86" s="37"/>
      <c r="H86" s="266"/>
      <c r="I86" s="267"/>
      <c r="J86" s="267"/>
      <c r="K86" s="267"/>
      <c r="L86" s="268"/>
      <c r="M86" s="267"/>
      <c r="N86" s="267"/>
      <c r="O86" s="267"/>
      <c r="P86" s="268"/>
      <c r="Q86" s="267"/>
      <c r="R86" s="267"/>
      <c r="S86" s="267"/>
      <c r="T86" s="268"/>
      <c r="U86" s="267"/>
      <c r="V86" s="267"/>
      <c r="W86" s="267"/>
      <c r="X86" s="268"/>
      <c r="Y86" s="82">
        <f>Y85-Y84</f>
        <v>1.1818181818181825</v>
      </c>
      <c r="Z86" s="82">
        <f>Z85-Z84</f>
        <v>27.272727272727259</v>
      </c>
    </row>
    <row r="87" spans="2:26" ht="15" customHeight="1" x14ac:dyDescent="0.25">
      <c r="B87" s="17"/>
      <c r="C87" s="106" t="s">
        <v>95</v>
      </c>
      <c r="D87" s="73" t="s">
        <v>91</v>
      </c>
      <c r="E87" s="75">
        <v>8</v>
      </c>
      <c r="F87" s="75">
        <v>11</v>
      </c>
      <c r="G87" s="51">
        <f t="shared" si="10"/>
        <v>11</v>
      </c>
      <c r="H87" s="98" t="s">
        <v>52</v>
      </c>
      <c r="I87" s="79"/>
      <c r="J87" s="79">
        <v>2</v>
      </c>
      <c r="K87" s="79">
        <v>3</v>
      </c>
      <c r="L87" s="85">
        <f>SUM(I87:K87)*100/G87</f>
        <v>45.454545454545453</v>
      </c>
      <c r="M87" s="79"/>
      <c r="N87" s="79"/>
      <c r="O87" s="79">
        <v>1</v>
      </c>
      <c r="P87" s="85">
        <f>SUM(M87:O87)*100/G87</f>
        <v>9.0909090909090917</v>
      </c>
      <c r="Q87" s="79">
        <v>1</v>
      </c>
      <c r="R87" s="79">
        <v>1</v>
      </c>
      <c r="S87" s="79"/>
      <c r="T87" s="85">
        <f>SUM(Q87:S87)*100/G87</f>
        <v>18.181818181818183</v>
      </c>
      <c r="U87" s="79">
        <v>1</v>
      </c>
      <c r="V87" s="79"/>
      <c r="W87" s="79">
        <v>2</v>
      </c>
      <c r="X87" s="85">
        <f>SUM(U87:W87)*100/G87</f>
        <v>27.272727272727273</v>
      </c>
      <c r="Y87" s="80">
        <f t="shared" ref="Y87" si="36">(($I$11*I87)+($J$11*J87)+($K$11*K87)+($M$11*M87)+($N$11*N87)+($O$11*O87)+($Q$11*Q87)+($R$11*R87)+($S$11*S87)+($U$11*U87)+($V$11*V87)+($W$11*W87))/F87</f>
        <v>6.1818181818181817</v>
      </c>
      <c r="Z87" s="81">
        <f t="shared" ref="Z87" si="37">T87+X87</f>
        <v>45.454545454545453</v>
      </c>
    </row>
    <row r="88" spans="2:26" ht="16.5" customHeight="1" x14ac:dyDescent="0.25">
      <c r="B88" s="3"/>
      <c r="C88" s="5" t="s">
        <v>60</v>
      </c>
      <c r="D88" s="37" t="s">
        <v>20</v>
      </c>
      <c r="E88" s="3">
        <v>9</v>
      </c>
      <c r="F88" s="3">
        <v>11</v>
      </c>
      <c r="G88" s="2">
        <f t="shared" si="10"/>
        <v>11</v>
      </c>
      <c r="H88" s="33" t="s">
        <v>52</v>
      </c>
      <c r="I88" s="6"/>
      <c r="J88" s="6"/>
      <c r="K88" s="6"/>
      <c r="L88" s="43">
        <f t="shared" si="3"/>
        <v>0</v>
      </c>
      <c r="M88" s="6"/>
      <c r="N88" s="6">
        <v>5</v>
      </c>
      <c r="O88" s="6"/>
      <c r="P88" s="43">
        <f t="shared" si="4"/>
        <v>45.454545454545453</v>
      </c>
      <c r="Q88" s="6">
        <v>1</v>
      </c>
      <c r="R88" s="6">
        <v>2</v>
      </c>
      <c r="S88" s="6"/>
      <c r="T88" s="43">
        <f t="shared" si="5"/>
        <v>27.272727272727273</v>
      </c>
      <c r="U88" s="6"/>
      <c r="V88" s="6">
        <v>2</v>
      </c>
      <c r="W88" s="6">
        <v>1</v>
      </c>
      <c r="X88" s="43">
        <f t="shared" si="6"/>
        <v>27.272727272727273</v>
      </c>
      <c r="Y88" s="43">
        <f t="shared" si="11"/>
        <v>7.4545454545454541</v>
      </c>
      <c r="Z88" s="44">
        <f t="shared" si="7"/>
        <v>54.545454545454547</v>
      </c>
    </row>
    <row r="89" spans="2:26" ht="16.5" customHeight="1" x14ac:dyDescent="0.25">
      <c r="B89" s="3"/>
      <c r="C89" s="174" t="s">
        <v>60</v>
      </c>
      <c r="D89" s="142" t="s">
        <v>102</v>
      </c>
      <c r="E89" s="143">
        <v>10</v>
      </c>
      <c r="F89" s="143">
        <v>10</v>
      </c>
      <c r="G89" s="51">
        <f t="shared" si="10"/>
        <v>10</v>
      </c>
      <c r="H89" s="193" t="s">
        <v>52</v>
      </c>
      <c r="I89" s="144"/>
      <c r="J89" s="144"/>
      <c r="K89" s="144"/>
      <c r="L89" s="146">
        <f t="shared" si="3"/>
        <v>0</v>
      </c>
      <c r="M89" s="144"/>
      <c r="N89" s="144">
        <v>5</v>
      </c>
      <c r="O89" s="144"/>
      <c r="P89" s="146">
        <f t="shared" si="4"/>
        <v>50</v>
      </c>
      <c r="Q89" s="144"/>
      <c r="R89" s="144">
        <v>2</v>
      </c>
      <c r="S89" s="144"/>
      <c r="T89" s="146">
        <f t="shared" si="5"/>
        <v>20</v>
      </c>
      <c r="U89" s="144"/>
      <c r="V89" s="144">
        <v>3</v>
      </c>
      <c r="W89" s="144"/>
      <c r="X89" s="146">
        <f t="shared" si="6"/>
        <v>30</v>
      </c>
      <c r="Y89" s="146">
        <f t="shared" si="11"/>
        <v>7.4</v>
      </c>
      <c r="Z89" s="147">
        <f t="shared" si="7"/>
        <v>50</v>
      </c>
    </row>
    <row r="90" spans="2:26" ht="16.5" customHeight="1" x14ac:dyDescent="0.25">
      <c r="B90" s="3"/>
      <c r="C90" s="5"/>
      <c r="D90" s="198" t="s">
        <v>108</v>
      </c>
      <c r="E90" s="197">
        <v>11</v>
      </c>
      <c r="F90" s="209">
        <v>10</v>
      </c>
      <c r="G90" s="51">
        <f t="shared" ref="G90" si="38">I90+J90+K90+M90+N90+O90+Q90+R90+S90+U90+V90+W90</f>
        <v>10</v>
      </c>
      <c r="H90" s="269" t="s">
        <v>52</v>
      </c>
      <c r="I90" s="209"/>
      <c r="J90" s="209"/>
      <c r="K90" s="208">
        <v>2</v>
      </c>
      <c r="L90" s="41">
        <f>SUM(I90:K90)*100/G90</f>
        <v>20</v>
      </c>
      <c r="M90" s="210">
        <v>2</v>
      </c>
      <c r="N90" s="210"/>
      <c r="O90" s="28"/>
      <c r="P90" s="41">
        <f>SUM(M90:O90)*100/G90</f>
        <v>20</v>
      </c>
      <c r="Q90" s="210"/>
      <c r="R90" s="210">
        <v>2</v>
      </c>
      <c r="S90" s="28">
        <v>1</v>
      </c>
      <c r="T90" s="41">
        <f>SUM(Q90:S90)*100/G90</f>
        <v>30</v>
      </c>
      <c r="U90" s="210"/>
      <c r="V90" s="210">
        <v>1</v>
      </c>
      <c r="W90" s="28">
        <v>2</v>
      </c>
      <c r="X90" s="43">
        <f>SUM(U90:W90)*100/G90</f>
        <v>30</v>
      </c>
      <c r="Y90" s="199">
        <f>((1*I90)+(2*J90)+(3*K90)+(4*M90)+(5*N90)+(6*O90)+(7*Q90)+(8*R90)+(9*S90)+(10*U90)+(11*V90)+(12*W90))/G90</f>
        <v>7.4</v>
      </c>
      <c r="Z90" s="200">
        <f t="shared" ref="Z90" si="39">T90+X90</f>
        <v>60</v>
      </c>
    </row>
    <row r="91" spans="2:26" ht="16.5" customHeight="1" x14ac:dyDescent="0.25">
      <c r="B91" s="3"/>
      <c r="C91" s="5"/>
      <c r="D91" s="37"/>
      <c r="E91" s="265"/>
      <c r="F91" s="265"/>
      <c r="G91" s="37"/>
      <c r="H91" s="266"/>
      <c r="I91" s="267"/>
      <c r="J91" s="267"/>
      <c r="K91" s="267"/>
      <c r="L91" s="268"/>
      <c r="M91" s="267"/>
      <c r="N91" s="267"/>
      <c r="O91" s="267"/>
      <c r="P91" s="268"/>
      <c r="Q91" s="267"/>
      <c r="R91" s="267"/>
      <c r="S91" s="267"/>
      <c r="T91" s="268"/>
      <c r="U91" s="267"/>
      <c r="V91" s="267"/>
      <c r="W91" s="267"/>
      <c r="X91" s="268"/>
      <c r="Y91" s="82">
        <f>Y90-Y89</f>
        <v>0</v>
      </c>
      <c r="Z91" s="82">
        <f>Z90-Z89</f>
        <v>10</v>
      </c>
    </row>
    <row r="92" spans="2:26" ht="15" customHeight="1" x14ac:dyDescent="0.25">
      <c r="B92" s="3"/>
      <c r="C92" s="174" t="s">
        <v>60</v>
      </c>
      <c r="D92" s="142" t="s">
        <v>102</v>
      </c>
      <c r="E92" s="143">
        <v>11</v>
      </c>
      <c r="F92" s="143">
        <v>7</v>
      </c>
      <c r="G92" s="51">
        <f t="shared" si="10"/>
        <v>7</v>
      </c>
      <c r="H92" s="193" t="s">
        <v>52</v>
      </c>
      <c r="I92" s="144"/>
      <c r="J92" s="144">
        <v>4</v>
      </c>
      <c r="K92" s="144"/>
      <c r="L92" s="146">
        <f t="shared" si="3"/>
        <v>57.142857142857146</v>
      </c>
      <c r="M92" s="144"/>
      <c r="N92" s="144">
        <v>1</v>
      </c>
      <c r="O92" s="144"/>
      <c r="P92" s="146">
        <f t="shared" si="4"/>
        <v>14.285714285714286</v>
      </c>
      <c r="Q92" s="144"/>
      <c r="R92" s="144"/>
      <c r="S92" s="144"/>
      <c r="T92" s="146">
        <f t="shared" si="5"/>
        <v>0</v>
      </c>
      <c r="U92" s="144">
        <v>2</v>
      </c>
      <c r="V92" s="144"/>
      <c r="W92" s="144"/>
      <c r="X92" s="146">
        <f t="shared" si="6"/>
        <v>28.571428571428573</v>
      </c>
      <c r="Y92" s="146">
        <f t="shared" si="11"/>
        <v>4.7142857142857144</v>
      </c>
      <c r="Z92" s="147">
        <f t="shared" si="7"/>
        <v>28.571428571428573</v>
      </c>
    </row>
    <row r="93" spans="2:26" ht="15" customHeight="1" x14ac:dyDescent="0.25">
      <c r="B93" s="3"/>
      <c r="C93" s="5"/>
      <c r="D93" s="5"/>
      <c r="E93" s="3"/>
      <c r="F93" s="3"/>
      <c r="G93" s="37"/>
      <c r="H93" s="33"/>
      <c r="I93" s="6"/>
      <c r="J93" s="6"/>
      <c r="K93" s="6"/>
      <c r="L93" s="43"/>
      <c r="M93" s="6"/>
      <c r="N93" s="6"/>
      <c r="O93" s="6"/>
      <c r="P93" s="43"/>
      <c r="Q93" s="6"/>
      <c r="R93" s="6"/>
      <c r="S93" s="6"/>
      <c r="T93" s="43"/>
      <c r="U93" s="6"/>
      <c r="V93" s="6"/>
      <c r="W93" s="6"/>
      <c r="X93" s="43"/>
      <c r="Y93" s="43"/>
      <c r="Z93" s="43"/>
    </row>
    <row r="94" spans="2:26" x14ac:dyDescent="0.25">
      <c r="B94" s="55"/>
      <c r="C94" s="55"/>
      <c r="D94" s="142" t="s">
        <v>102</v>
      </c>
      <c r="E94" s="55"/>
      <c r="F94" s="55"/>
      <c r="G94" s="84"/>
      <c r="H94" s="193" t="s">
        <v>52</v>
      </c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194">
        <f>AVERAGE(Y92,Y89,Y83,Y77,Y71,Y65,Y59)</f>
        <v>8.385969387755102</v>
      </c>
      <c r="Z94" s="194">
        <f>AVERAGE(Z92,Z89,Z83,Z77,Z71,Z65,Z59)</f>
        <v>70.510204081632651</v>
      </c>
    </row>
    <row r="95" spans="2:26" x14ac:dyDescent="0.25">
      <c r="B95" s="55"/>
      <c r="C95" s="55"/>
      <c r="D95" s="198" t="s">
        <v>108</v>
      </c>
      <c r="E95" s="55"/>
      <c r="F95" s="55"/>
      <c r="G95" s="84"/>
      <c r="H95" s="269" t="s">
        <v>52</v>
      </c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234">
        <f>AVERAGE(Y90,Y84,Y78,Y72,Y66,Y60,Y59)</f>
        <v>8.0238227109025413</v>
      </c>
      <c r="Z95" s="234">
        <f>AVERAGE(Z90,Z84,Z78,Z72,Z66,Z60,Z59)</f>
        <v>71.799628942486081</v>
      </c>
    </row>
    <row r="96" spans="2:26" x14ac:dyDescent="0.25">
      <c r="B96" s="55"/>
      <c r="C96" s="55"/>
      <c r="D96" s="198" t="s">
        <v>114</v>
      </c>
      <c r="E96" s="55"/>
      <c r="F96" s="55"/>
      <c r="G96" s="84"/>
      <c r="H96" s="269" t="s">
        <v>52</v>
      </c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234">
        <f>AVERAGE(Y85,Y79,Y73,Y67,Y61,Y57,Y55)</f>
        <v>8.4865648499188868</v>
      </c>
      <c r="Z96" s="234">
        <f>AVERAGE(Z85,Z79,Z73,Z67,Z61,Z57,Z55)</f>
        <v>75.559678416821271</v>
      </c>
    </row>
    <row r="97" spans="2:26" x14ac:dyDescent="0.25">
      <c r="B97" s="55"/>
      <c r="C97" s="55"/>
      <c r="D97" s="275"/>
      <c r="E97" s="55"/>
      <c r="F97" s="55"/>
      <c r="G97" s="84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82">
        <f>Y96-Y95</f>
        <v>0.46274213901634553</v>
      </c>
      <c r="Z97" s="82">
        <f>Z96-Z95</f>
        <v>3.7600494743351902</v>
      </c>
    </row>
    <row r="98" spans="2:26" ht="45" x14ac:dyDescent="0.25">
      <c r="B98" s="55"/>
      <c r="C98" s="153" t="s">
        <v>94</v>
      </c>
      <c r="D98" s="142" t="s">
        <v>102</v>
      </c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151">
        <f t="shared" ref="Y98:Z100" si="40">AVERAGE(Y94,Y50)</f>
        <v>8.1367772108843539</v>
      </c>
      <c r="Z98" s="151">
        <f t="shared" si="40"/>
        <v>75.051020408163254</v>
      </c>
    </row>
    <row r="99" spans="2:26" ht="45" x14ac:dyDescent="0.25">
      <c r="B99" s="55"/>
      <c r="C99" s="202" t="s">
        <v>94</v>
      </c>
      <c r="D99" s="198" t="s">
        <v>108</v>
      </c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199">
        <f t="shared" si="40"/>
        <v>8.0468016752155407</v>
      </c>
      <c r="Z99" s="199">
        <f t="shared" si="40"/>
        <v>76.410018552875698</v>
      </c>
    </row>
    <row r="100" spans="2:26" ht="45" x14ac:dyDescent="0.25">
      <c r="B100" s="55"/>
      <c r="C100" s="202" t="s">
        <v>94</v>
      </c>
      <c r="D100" s="198" t="s">
        <v>114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199">
        <f t="shared" si="40"/>
        <v>8.1840253888116514</v>
      </c>
      <c r="Z100" s="199">
        <f t="shared" si="40"/>
        <v>75.278403851659249</v>
      </c>
    </row>
    <row r="101" spans="2:26" x14ac:dyDescent="0.25">
      <c r="B101" s="77"/>
      <c r="C101" s="201" t="s">
        <v>92</v>
      </c>
      <c r="D101" s="55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82">
        <f>Y100-Y99</f>
        <v>0.13722371359611074</v>
      </c>
      <c r="Z101" s="82">
        <f>Z100-Z99</f>
        <v>-1.1316147012164492</v>
      </c>
    </row>
  </sheetData>
  <mergeCells count="27">
    <mergeCell ref="Y10:Y11"/>
    <mergeCell ref="D8:D11"/>
    <mergeCell ref="I10:K10"/>
    <mergeCell ref="M10:O10"/>
    <mergeCell ref="Q10:S10"/>
    <mergeCell ref="U10:W10"/>
    <mergeCell ref="Y1:Z1"/>
    <mergeCell ref="B2:Z2"/>
    <mergeCell ref="B3:Z3"/>
    <mergeCell ref="B4:Z4"/>
    <mergeCell ref="B5:Z5"/>
    <mergeCell ref="B6:Z6"/>
    <mergeCell ref="B8:B11"/>
    <mergeCell ref="C8:C11"/>
    <mergeCell ref="E8:E11"/>
    <mergeCell ref="F8:F11"/>
    <mergeCell ref="B7:Z7"/>
    <mergeCell ref="G8:G11"/>
    <mergeCell ref="H8:H11"/>
    <mergeCell ref="I8:X8"/>
    <mergeCell ref="Y8:Z8"/>
    <mergeCell ref="Z10:Z11"/>
    <mergeCell ref="I9:L9"/>
    <mergeCell ref="M9:P9"/>
    <mergeCell ref="Q9:T9"/>
    <mergeCell ref="U9:X9"/>
    <mergeCell ref="Y9:Z9"/>
  </mergeCells>
  <pageMargins left="0.25" right="0.25" top="0.75" bottom="0.75" header="0.3" footer="0.3"/>
  <pageSetup paperSize="9" scale="45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75"/>
  <sheetViews>
    <sheetView topLeftCell="A47" zoomScale="87" zoomScaleNormal="87" workbookViewId="0">
      <selection activeCell="AC42" sqref="AC42"/>
    </sheetView>
  </sheetViews>
  <sheetFormatPr defaultRowHeight="15" x14ac:dyDescent="0.25"/>
  <cols>
    <col min="1" max="1" width="4.28515625" customWidth="1"/>
    <col min="2" max="2" width="6.42578125" customWidth="1"/>
    <col min="3" max="3" width="15.5703125" customWidth="1"/>
    <col min="4" max="4" width="12.140625" customWidth="1"/>
    <col min="5" max="5" width="6.42578125" customWidth="1"/>
    <col min="6" max="6" width="7.28515625" customWidth="1"/>
    <col min="7" max="7" width="7.140625" customWidth="1"/>
    <col min="8" max="8" width="13.140625" customWidth="1"/>
    <col min="9" max="9" width="4.140625" customWidth="1"/>
    <col min="10" max="10" width="3.42578125" customWidth="1"/>
    <col min="11" max="11" width="4.5703125" customWidth="1"/>
    <col min="12" max="12" width="6.42578125" customWidth="1"/>
    <col min="13" max="13" width="5.140625" customWidth="1"/>
    <col min="14" max="14" width="4.5703125" customWidth="1"/>
    <col min="15" max="15" width="4.140625" customWidth="1"/>
    <col min="16" max="16" width="5.5703125" customWidth="1"/>
    <col min="17" max="17" width="5" customWidth="1"/>
    <col min="18" max="18" width="4.42578125" customWidth="1"/>
    <col min="19" max="19" width="4" customWidth="1"/>
    <col min="20" max="20" width="6.42578125" customWidth="1"/>
    <col min="21" max="21" width="4.28515625" customWidth="1"/>
    <col min="22" max="22" width="3.7109375" customWidth="1"/>
    <col min="23" max="23" width="3.42578125" customWidth="1"/>
    <col min="24" max="24" width="6.42578125" customWidth="1"/>
    <col min="25" max="25" width="10" customWidth="1"/>
    <col min="26" max="26" width="9.140625" customWidth="1"/>
  </cols>
  <sheetData>
    <row r="1" spans="2:26" x14ac:dyDescent="0.25">
      <c r="B1" s="1"/>
      <c r="Y1" s="412" t="s">
        <v>79</v>
      </c>
      <c r="Z1" s="412"/>
    </row>
    <row r="2" spans="2:26" ht="18.75" x14ac:dyDescent="0.3">
      <c r="B2" s="425" t="s">
        <v>109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</row>
    <row r="3" spans="2:26" ht="18.75" x14ac:dyDescent="0.3">
      <c r="B3" s="426" t="s">
        <v>107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</row>
    <row r="4" spans="2:26" x14ac:dyDescent="0.25">
      <c r="B4" s="416" t="s">
        <v>1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</row>
    <row r="5" spans="2:26" ht="15.75" customHeight="1" x14ac:dyDescent="0.25">
      <c r="B5" s="411" t="s">
        <v>2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</row>
    <row r="6" spans="2:26" ht="30.75" customHeight="1" x14ac:dyDescent="0.25">
      <c r="B6" s="411" t="s">
        <v>80</v>
      </c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</row>
    <row r="7" spans="2:26" ht="18.75" customHeight="1" x14ac:dyDescent="0.3">
      <c r="B7" s="434" t="s">
        <v>3</v>
      </c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4"/>
      <c r="Z7" s="434"/>
    </row>
    <row r="8" spans="2:26" x14ac:dyDescent="0.25">
      <c r="B8" s="419" t="s">
        <v>4</v>
      </c>
      <c r="C8" s="419" t="s">
        <v>5</v>
      </c>
      <c r="D8" s="420" t="s">
        <v>6</v>
      </c>
      <c r="E8" s="422" t="s">
        <v>7</v>
      </c>
      <c r="F8" s="419" t="s">
        <v>8</v>
      </c>
      <c r="G8" s="423" t="s">
        <v>9</v>
      </c>
      <c r="H8" s="419" t="s">
        <v>10</v>
      </c>
      <c r="I8" s="422" t="s">
        <v>11</v>
      </c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 t="s">
        <v>12</v>
      </c>
      <c r="Z8" s="422"/>
    </row>
    <row r="9" spans="2:26" x14ac:dyDescent="0.25">
      <c r="B9" s="419"/>
      <c r="C9" s="419"/>
      <c r="D9" s="421"/>
      <c r="E9" s="422"/>
      <c r="F9" s="419"/>
      <c r="G9" s="424"/>
      <c r="H9" s="419"/>
      <c r="I9" s="422" t="s">
        <v>13</v>
      </c>
      <c r="J9" s="422"/>
      <c r="K9" s="422"/>
      <c r="L9" s="422"/>
      <c r="M9" s="422" t="s">
        <v>14</v>
      </c>
      <c r="N9" s="422"/>
      <c r="O9" s="422"/>
      <c r="P9" s="422"/>
      <c r="Q9" s="422" t="s">
        <v>15</v>
      </c>
      <c r="R9" s="422"/>
      <c r="S9" s="422"/>
      <c r="T9" s="422"/>
      <c r="U9" s="422" t="s">
        <v>16</v>
      </c>
      <c r="V9" s="422"/>
      <c r="W9" s="422"/>
      <c r="X9" s="422"/>
      <c r="Y9" s="419" t="s">
        <v>46</v>
      </c>
      <c r="Z9" s="419"/>
    </row>
    <row r="10" spans="2:26" x14ac:dyDescent="0.25">
      <c r="B10" s="419"/>
      <c r="C10" s="419"/>
      <c r="D10" s="421"/>
      <c r="E10" s="422"/>
      <c r="F10" s="419"/>
      <c r="G10" s="424"/>
      <c r="H10" s="419"/>
      <c r="I10" s="419" t="s">
        <v>17</v>
      </c>
      <c r="J10" s="419"/>
      <c r="K10" s="419"/>
      <c r="L10" s="52"/>
      <c r="M10" s="419" t="s">
        <v>17</v>
      </c>
      <c r="N10" s="419"/>
      <c r="O10" s="419"/>
      <c r="P10" s="52"/>
      <c r="Q10" s="419" t="s">
        <v>17</v>
      </c>
      <c r="R10" s="419"/>
      <c r="S10" s="419"/>
      <c r="T10" s="52"/>
      <c r="U10" s="419" t="s">
        <v>17</v>
      </c>
      <c r="V10" s="419"/>
      <c r="W10" s="419"/>
      <c r="X10" s="52"/>
      <c r="Y10" s="419" t="s">
        <v>34</v>
      </c>
      <c r="Z10" s="433" t="s">
        <v>18</v>
      </c>
    </row>
    <row r="11" spans="2:26" x14ac:dyDescent="0.25">
      <c r="B11" s="419"/>
      <c r="C11" s="419"/>
      <c r="D11" s="421"/>
      <c r="E11" s="422"/>
      <c r="F11" s="419"/>
      <c r="G11" s="424"/>
      <c r="H11" s="419"/>
      <c r="I11" s="50">
        <v>1</v>
      </c>
      <c r="J11" s="50">
        <v>2</v>
      </c>
      <c r="K11" s="52">
        <v>3</v>
      </c>
      <c r="L11" s="52" t="s">
        <v>19</v>
      </c>
      <c r="M11" s="50">
        <v>4</v>
      </c>
      <c r="N11" s="50">
        <v>5</v>
      </c>
      <c r="O11" s="52">
        <v>6</v>
      </c>
      <c r="P11" s="52" t="s">
        <v>19</v>
      </c>
      <c r="Q11" s="50">
        <v>7</v>
      </c>
      <c r="R11" s="50">
        <v>8</v>
      </c>
      <c r="S11" s="52">
        <v>9</v>
      </c>
      <c r="T11" s="52" t="s">
        <v>19</v>
      </c>
      <c r="U11" s="50">
        <v>10</v>
      </c>
      <c r="V11" s="50">
        <v>11</v>
      </c>
      <c r="W11" s="52">
        <v>12</v>
      </c>
      <c r="X11" s="52" t="s">
        <v>19</v>
      </c>
      <c r="Y11" s="419"/>
      <c r="Z11" s="433"/>
    </row>
    <row r="12" spans="2:26" ht="17.25" customHeight="1" x14ac:dyDescent="0.25">
      <c r="B12" s="209"/>
      <c r="C12" s="148" t="s">
        <v>60</v>
      </c>
      <c r="D12" s="198" t="s">
        <v>108</v>
      </c>
      <c r="E12" s="197">
        <v>11</v>
      </c>
      <c r="F12" s="209">
        <v>10</v>
      </c>
      <c r="G12" s="51">
        <f t="shared" ref="G12" si="0">I12+J12+K12+M12+N12+O12+Q12+R12+S12+U12+V12+W12</f>
        <v>10</v>
      </c>
      <c r="H12" s="277" t="s">
        <v>53</v>
      </c>
      <c r="I12" s="209"/>
      <c r="J12" s="209"/>
      <c r="K12" s="208">
        <v>1</v>
      </c>
      <c r="L12" s="41">
        <f>SUM(I12:K12)*100/G12</f>
        <v>10</v>
      </c>
      <c r="M12" s="210">
        <v>2</v>
      </c>
      <c r="N12" s="210">
        <v>1</v>
      </c>
      <c r="O12" s="28"/>
      <c r="P12" s="41">
        <f>SUM(M12:O12)*100/G12</f>
        <v>30</v>
      </c>
      <c r="Q12" s="210"/>
      <c r="R12" s="210">
        <v>3</v>
      </c>
      <c r="S12" s="28">
        <v>1</v>
      </c>
      <c r="T12" s="41">
        <f>SUM(Q12:S12)*100/G12</f>
        <v>40</v>
      </c>
      <c r="U12" s="210">
        <v>2</v>
      </c>
      <c r="V12" s="210"/>
      <c r="W12" s="28"/>
      <c r="X12" s="43">
        <f>SUM(U12:W12)*100/G12</f>
        <v>20</v>
      </c>
      <c r="Y12" s="199">
        <f t="shared" ref="Y12" si="1">((1*I12)+(2*J12)+(3*K12)+(4*M12)+(5*N12)+(6*O12)+(7*Q12)+(8*R12)+(9*S12)+(10*U12)+(11*V12)+(12*W12))/G12</f>
        <v>6.9</v>
      </c>
      <c r="Z12" s="200">
        <f t="shared" ref="Z12" si="2">T12+X12</f>
        <v>60</v>
      </c>
    </row>
    <row r="13" spans="2:26" x14ac:dyDescent="0.25">
      <c r="B13" s="137"/>
      <c r="C13" s="148" t="s">
        <v>60</v>
      </c>
      <c r="D13" s="142" t="s">
        <v>102</v>
      </c>
      <c r="E13" s="244">
        <v>9</v>
      </c>
      <c r="F13" s="242">
        <v>12</v>
      </c>
      <c r="G13" s="243">
        <f t="shared" ref="G13:G50" si="3">I13+J13+K13+M13+N13+O13+Q13+R13+S13+U13+V13+W13</f>
        <v>12</v>
      </c>
      <c r="H13" s="276" t="s">
        <v>53</v>
      </c>
      <c r="I13" s="242"/>
      <c r="J13" s="242"/>
      <c r="K13" s="244"/>
      <c r="L13" s="239">
        <f>SUM(I13:K13)*100/F13</f>
        <v>0</v>
      </c>
      <c r="M13" s="242"/>
      <c r="N13" s="242">
        <v>1</v>
      </c>
      <c r="O13" s="244">
        <v>1</v>
      </c>
      <c r="P13" s="239">
        <f t="shared" ref="P13:P52" si="4">SUM(M13:O13)*100/F13</f>
        <v>16.666666666666668</v>
      </c>
      <c r="Q13" s="242"/>
      <c r="R13" s="242">
        <v>4</v>
      </c>
      <c r="S13" s="244">
        <v>4</v>
      </c>
      <c r="T13" s="239">
        <f t="shared" ref="T13:T52" si="5">SUM(Q13:S13)*100/F13</f>
        <v>66.666666666666671</v>
      </c>
      <c r="U13" s="242">
        <v>2</v>
      </c>
      <c r="V13" s="185"/>
      <c r="W13" s="186"/>
      <c r="X13" s="146">
        <f t="shared" ref="X13:X52" si="6">SUM(U13:W13)*100/F13</f>
        <v>16.666666666666668</v>
      </c>
      <c r="Y13" s="146">
        <f t="shared" ref="Y13:Y52" si="7">(($I$11*I13)+($J$11*J13)+($K$11*K13)+($M$11*M13)+($N$11*N13)+($O$11*O13)+($Q$11*Q13)+($R$11*R13)+($S$11*S13)+($U$11*U13)+($V$11*V13)+($W$11*W13))/F13</f>
        <v>8.25</v>
      </c>
      <c r="Z13" s="147">
        <f t="shared" ref="Z13:Z52" si="8">T13+X13</f>
        <v>83.333333333333343</v>
      </c>
    </row>
    <row r="14" spans="2:26" x14ac:dyDescent="0.25">
      <c r="B14" s="3"/>
      <c r="C14" s="31" t="s">
        <v>60</v>
      </c>
      <c r="D14" s="37" t="s">
        <v>20</v>
      </c>
      <c r="E14" s="17">
        <v>9</v>
      </c>
      <c r="F14" s="17">
        <v>11</v>
      </c>
      <c r="G14" s="51">
        <f t="shared" si="3"/>
        <v>11</v>
      </c>
      <c r="H14" s="31" t="s">
        <v>53</v>
      </c>
      <c r="I14" s="32"/>
      <c r="J14" s="32"/>
      <c r="K14" s="32"/>
      <c r="L14" s="43">
        <f>SUM(I14:K14)*100/F14</f>
        <v>0</v>
      </c>
      <c r="M14" s="32">
        <v>1</v>
      </c>
      <c r="N14" s="32">
        <v>2</v>
      </c>
      <c r="O14" s="32">
        <v>3</v>
      </c>
      <c r="P14" s="43">
        <f t="shared" si="4"/>
        <v>54.545454545454547</v>
      </c>
      <c r="Q14" s="32">
        <v>1</v>
      </c>
      <c r="R14" s="32">
        <v>1</v>
      </c>
      <c r="S14" s="32"/>
      <c r="T14" s="43">
        <f t="shared" si="5"/>
        <v>18.181818181818183</v>
      </c>
      <c r="U14" s="32">
        <v>3</v>
      </c>
      <c r="V14" s="32"/>
      <c r="W14" s="32"/>
      <c r="X14" s="43">
        <f t="shared" si="6"/>
        <v>27.272727272727273</v>
      </c>
      <c r="Y14" s="43">
        <f t="shared" si="7"/>
        <v>7</v>
      </c>
      <c r="Z14" s="44">
        <f t="shared" si="8"/>
        <v>45.454545454545453</v>
      </c>
    </row>
    <row r="15" spans="2:26" x14ac:dyDescent="0.25">
      <c r="B15" s="3"/>
      <c r="C15" s="148" t="s">
        <v>60</v>
      </c>
      <c r="D15" s="142" t="s">
        <v>102</v>
      </c>
      <c r="E15" s="187">
        <v>10</v>
      </c>
      <c r="F15" s="187">
        <v>10</v>
      </c>
      <c r="G15" s="51">
        <f t="shared" si="3"/>
        <v>10</v>
      </c>
      <c r="H15" s="148" t="s">
        <v>53</v>
      </c>
      <c r="I15" s="188"/>
      <c r="J15" s="188">
        <v>1</v>
      </c>
      <c r="K15" s="188"/>
      <c r="L15" s="146">
        <f>SUM(I15:K15)*100/F15</f>
        <v>10</v>
      </c>
      <c r="M15" s="188">
        <v>2</v>
      </c>
      <c r="N15" s="188">
        <v>1</v>
      </c>
      <c r="O15" s="188">
        <v>1</v>
      </c>
      <c r="P15" s="146">
        <f t="shared" si="4"/>
        <v>40</v>
      </c>
      <c r="Q15" s="188">
        <v>2</v>
      </c>
      <c r="R15" s="188"/>
      <c r="S15" s="188"/>
      <c r="T15" s="146">
        <f t="shared" si="5"/>
        <v>20</v>
      </c>
      <c r="U15" s="188">
        <v>3</v>
      </c>
      <c r="V15" s="188"/>
      <c r="W15" s="188"/>
      <c r="X15" s="146">
        <f t="shared" si="6"/>
        <v>30</v>
      </c>
      <c r="Y15" s="146">
        <f t="shared" si="7"/>
        <v>6.5</v>
      </c>
      <c r="Z15" s="147">
        <f t="shared" si="8"/>
        <v>50</v>
      </c>
    </row>
    <row r="16" spans="2:26" x14ac:dyDescent="0.25">
      <c r="B16" s="17"/>
      <c r="C16" s="4"/>
      <c r="D16" s="39"/>
      <c r="E16" s="18"/>
      <c r="F16" s="28"/>
      <c r="G16" s="37"/>
      <c r="H16" s="40"/>
      <c r="I16" s="11"/>
      <c r="J16" s="11"/>
      <c r="K16" s="11"/>
      <c r="L16" s="43"/>
      <c r="M16" s="11"/>
      <c r="N16" s="11"/>
      <c r="O16" s="11"/>
      <c r="P16" s="43"/>
      <c r="Q16" s="11"/>
      <c r="R16" s="11"/>
      <c r="S16" s="11"/>
      <c r="T16" s="43"/>
      <c r="U16" s="11"/>
      <c r="V16" s="11"/>
      <c r="W16" s="11"/>
      <c r="X16" s="43"/>
      <c r="Y16" s="82">
        <f>Y15-Y14</f>
        <v>-0.5</v>
      </c>
      <c r="Z16" s="82">
        <f>Z15-Z14</f>
        <v>4.5454545454545467</v>
      </c>
    </row>
    <row r="17" spans="2:26" x14ac:dyDescent="0.25">
      <c r="B17" s="17"/>
      <c r="C17" s="141" t="s">
        <v>60</v>
      </c>
      <c r="D17" s="142" t="s">
        <v>102</v>
      </c>
      <c r="E17" s="143">
        <v>11</v>
      </c>
      <c r="F17" s="143">
        <v>7</v>
      </c>
      <c r="G17" s="51">
        <f t="shared" si="3"/>
        <v>7</v>
      </c>
      <c r="H17" s="141" t="s">
        <v>53</v>
      </c>
      <c r="I17" s="144"/>
      <c r="J17" s="144">
        <v>4</v>
      </c>
      <c r="K17" s="144"/>
      <c r="L17" s="146">
        <f t="shared" ref="L17:L65" si="9">SUM(I17:K17)*100/F17</f>
        <v>57.142857142857146</v>
      </c>
      <c r="M17" s="144"/>
      <c r="N17" s="144"/>
      <c r="O17" s="144">
        <v>1</v>
      </c>
      <c r="P17" s="146">
        <f t="shared" si="4"/>
        <v>14.285714285714286</v>
      </c>
      <c r="Q17" s="144"/>
      <c r="R17" s="144">
        <v>1</v>
      </c>
      <c r="S17" s="144">
        <v>1</v>
      </c>
      <c r="T17" s="146">
        <f t="shared" si="5"/>
        <v>28.571428571428573</v>
      </c>
      <c r="U17" s="144"/>
      <c r="V17" s="144"/>
      <c r="W17" s="144"/>
      <c r="X17" s="146">
        <f t="shared" si="6"/>
        <v>0</v>
      </c>
      <c r="Y17" s="146">
        <f t="shared" si="7"/>
        <v>4.4285714285714288</v>
      </c>
      <c r="Z17" s="147">
        <f t="shared" si="8"/>
        <v>28.571428571428573</v>
      </c>
    </row>
    <row r="18" spans="2:26" x14ac:dyDescent="0.25">
      <c r="B18" s="17"/>
      <c r="C18" s="4"/>
      <c r="D18" s="39"/>
      <c r="E18" s="18"/>
      <c r="F18" s="28"/>
      <c r="G18" s="37"/>
      <c r="H18" s="40"/>
      <c r="I18" s="11"/>
      <c r="J18" s="11"/>
      <c r="K18" s="11"/>
      <c r="L18" s="43"/>
      <c r="M18" s="11"/>
      <c r="N18" s="11"/>
      <c r="O18" s="11"/>
      <c r="P18" s="43"/>
      <c r="Q18" s="11"/>
      <c r="R18" s="11"/>
      <c r="S18" s="11"/>
      <c r="T18" s="43"/>
      <c r="U18" s="11"/>
      <c r="V18" s="11"/>
      <c r="W18" s="11"/>
      <c r="X18" s="43"/>
      <c r="Y18" s="43"/>
      <c r="Z18" s="43"/>
    </row>
    <row r="19" spans="2:26" x14ac:dyDescent="0.25">
      <c r="B19" s="17"/>
      <c r="C19" s="31"/>
      <c r="D19" s="142" t="s">
        <v>102</v>
      </c>
      <c r="E19" s="42"/>
      <c r="F19" s="30"/>
      <c r="G19" s="37"/>
      <c r="H19" s="141" t="s">
        <v>53</v>
      </c>
      <c r="I19" s="38"/>
      <c r="J19" s="38"/>
      <c r="K19" s="38"/>
      <c r="L19" s="43"/>
      <c r="M19" s="38"/>
      <c r="N19" s="38"/>
      <c r="O19" s="38"/>
      <c r="P19" s="32"/>
      <c r="Q19" s="38"/>
      <c r="R19" s="38"/>
      <c r="S19" s="38"/>
      <c r="T19" s="32"/>
      <c r="U19" s="38"/>
      <c r="V19" s="38"/>
      <c r="W19" s="38"/>
      <c r="X19" s="32"/>
      <c r="Y19" s="146">
        <f>AVERAGE(Y17,Y15,Y13)</f>
        <v>6.3928571428571432</v>
      </c>
      <c r="Z19" s="146">
        <f>AVERAGE(Z17,Z15,Z13)</f>
        <v>53.968253968253975</v>
      </c>
    </row>
    <row r="20" spans="2:26" x14ac:dyDescent="0.25">
      <c r="B20" s="17"/>
      <c r="C20" s="31"/>
      <c r="D20" s="198" t="s">
        <v>108</v>
      </c>
      <c r="E20" s="42"/>
      <c r="F20" s="30"/>
      <c r="G20" s="37"/>
      <c r="H20" s="277" t="s">
        <v>53</v>
      </c>
      <c r="I20" s="38"/>
      <c r="J20" s="38"/>
      <c r="K20" s="38"/>
      <c r="L20" s="43"/>
      <c r="M20" s="38"/>
      <c r="N20" s="38"/>
      <c r="O20" s="38"/>
      <c r="P20" s="32"/>
      <c r="Q20" s="38"/>
      <c r="R20" s="38"/>
      <c r="S20" s="38"/>
      <c r="T20" s="32"/>
      <c r="U20" s="38"/>
      <c r="V20" s="38"/>
      <c r="W20" s="38"/>
      <c r="X20" s="32"/>
      <c r="Y20" s="234">
        <f>AVERAGE(Y12)</f>
        <v>6.9</v>
      </c>
      <c r="Z20" s="234">
        <f>AVERAGE(Z12)</f>
        <v>60</v>
      </c>
    </row>
    <row r="21" spans="2:26" x14ac:dyDescent="0.25">
      <c r="B21" s="17"/>
      <c r="C21" s="31"/>
      <c r="D21" s="53"/>
      <c r="E21" s="42"/>
      <c r="F21" s="30"/>
      <c r="G21" s="37"/>
      <c r="H21" s="74"/>
      <c r="I21" s="38"/>
      <c r="J21" s="38"/>
      <c r="K21" s="38"/>
      <c r="L21" s="43"/>
      <c r="M21" s="38"/>
      <c r="N21" s="38"/>
      <c r="O21" s="38"/>
      <c r="P21" s="32"/>
      <c r="Q21" s="38"/>
      <c r="R21" s="38"/>
      <c r="S21" s="38"/>
      <c r="T21" s="32"/>
      <c r="U21" s="38"/>
      <c r="V21" s="38"/>
      <c r="W21" s="38"/>
      <c r="X21" s="32"/>
      <c r="Y21" s="82">
        <f>Y20-Y19</f>
        <v>0.50714285714285712</v>
      </c>
      <c r="Z21" s="82">
        <f>Z20-Z19</f>
        <v>6.0317460317460245</v>
      </c>
    </row>
    <row r="22" spans="2:26" x14ac:dyDescent="0.25">
      <c r="B22" s="17"/>
      <c r="C22" s="141" t="s">
        <v>60</v>
      </c>
      <c r="D22" s="53" t="s">
        <v>114</v>
      </c>
      <c r="E22" s="42">
        <v>5</v>
      </c>
      <c r="F22" s="30">
        <v>23</v>
      </c>
      <c r="G22" s="51">
        <f t="shared" ref="G22:G24" si="10">I22+J22+K22+M22+N22+O22+Q22+R22+S22+U22+V22+W22</f>
        <v>23</v>
      </c>
      <c r="H22" s="279" t="s">
        <v>54</v>
      </c>
      <c r="I22" s="38"/>
      <c r="J22" s="38"/>
      <c r="K22" s="38"/>
      <c r="L22" s="41">
        <f>SUM(I22:K22)*100/G22</f>
        <v>0</v>
      </c>
      <c r="M22" s="38"/>
      <c r="N22" s="38"/>
      <c r="O22" s="38"/>
      <c r="P22" s="41">
        <f>SUM(M22:O22)*100/G22</f>
        <v>0</v>
      </c>
      <c r="Q22" s="38">
        <v>4</v>
      </c>
      <c r="R22" s="38">
        <v>9</v>
      </c>
      <c r="S22" s="38">
        <v>3</v>
      </c>
      <c r="T22" s="41">
        <f>SUM(Q22:S22)*100/G22</f>
        <v>69.565217391304344</v>
      </c>
      <c r="U22" s="38">
        <v>7</v>
      </c>
      <c r="V22" s="38"/>
      <c r="W22" s="38"/>
      <c r="X22" s="43">
        <f>SUM(U22:W22)*100/G22</f>
        <v>30.434782608695652</v>
      </c>
      <c r="Y22" s="199">
        <f t="shared" ref="Y22:Y24" si="11">((1*I22)+(2*J22)+(3*K22)+(4*M22)+(5*N22)+(6*O22)+(7*Q22)+(8*R22)+(9*S22)+(10*U22)+(11*V22)+(12*W22))/G22</f>
        <v>8.5652173913043477</v>
      </c>
      <c r="Z22" s="200">
        <f t="shared" ref="Z22:Z24" si="12">T22+X22</f>
        <v>100</v>
      </c>
    </row>
    <row r="23" spans="2:26" x14ac:dyDescent="0.25">
      <c r="B23" s="3"/>
      <c r="C23" s="141" t="s">
        <v>60</v>
      </c>
      <c r="D23" s="198" t="s">
        <v>108</v>
      </c>
      <c r="E23" s="197">
        <v>5</v>
      </c>
      <c r="F23" s="209">
        <v>10</v>
      </c>
      <c r="G23" s="51">
        <f t="shared" si="10"/>
        <v>10</v>
      </c>
      <c r="H23" s="279" t="s">
        <v>54</v>
      </c>
      <c r="I23" s="209"/>
      <c r="J23" s="209"/>
      <c r="K23" s="208"/>
      <c r="L23" s="41">
        <f>SUM(I23:K23)*100/G23</f>
        <v>0</v>
      </c>
      <c r="M23" s="210"/>
      <c r="N23" s="210"/>
      <c r="O23" s="28"/>
      <c r="P23" s="41">
        <f>SUM(M23:O23)*100/G23</f>
        <v>0</v>
      </c>
      <c r="Q23" s="210">
        <v>2</v>
      </c>
      <c r="R23" s="210">
        <v>2</v>
      </c>
      <c r="S23" s="28">
        <v>4</v>
      </c>
      <c r="T23" s="41">
        <f>SUM(Q23:S23)*100/G23</f>
        <v>80</v>
      </c>
      <c r="U23" s="210">
        <v>2</v>
      </c>
      <c r="V23" s="210"/>
      <c r="W23" s="28"/>
      <c r="X23" s="43">
        <f>SUM(U23:W23)*100/G23</f>
        <v>20</v>
      </c>
      <c r="Y23" s="199">
        <f t="shared" si="11"/>
        <v>8.6</v>
      </c>
      <c r="Z23" s="200">
        <f t="shared" si="12"/>
        <v>100</v>
      </c>
    </row>
    <row r="24" spans="2:26" x14ac:dyDescent="0.25">
      <c r="B24" s="3"/>
      <c r="C24" s="141" t="s">
        <v>60</v>
      </c>
      <c r="D24" s="198" t="s">
        <v>114</v>
      </c>
      <c r="E24" s="197">
        <v>6</v>
      </c>
      <c r="F24" s="287">
        <v>10</v>
      </c>
      <c r="G24" s="51">
        <f t="shared" si="10"/>
        <v>10</v>
      </c>
      <c r="H24" s="279" t="s">
        <v>54</v>
      </c>
      <c r="I24" s="287"/>
      <c r="J24" s="287"/>
      <c r="K24" s="289"/>
      <c r="L24" s="41">
        <f>SUM(I24:K24)*100/G24</f>
        <v>0</v>
      </c>
      <c r="M24" s="288"/>
      <c r="N24" s="288"/>
      <c r="O24" s="28">
        <v>1</v>
      </c>
      <c r="P24" s="41">
        <f>SUM(M24:O24)*100/G24</f>
        <v>10</v>
      </c>
      <c r="Q24" s="288">
        <v>1</v>
      </c>
      <c r="R24" s="288">
        <v>1</v>
      </c>
      <c r="S24" s="28">
        <v>3</v>
      </c>
      <c r="T24" s="41">
        <f>SUM(Q24:S24)*100/G24</f>
        <v>50</v>
      </c>
      <c r="U24" s="288">
        <v>4</v>
      </c>
      <c r="V24" s="288"/>
      <c r="W24" s="28"/>
      <c r="X24" s="43">
        <f>SUM(U24:W24)*100/G24</f>
        <v>40</v>
      </c>
      <c r="Y24" s="199">
        <f t="shared" si="11"/>
        <v>8.8000000000000007</v>
      </c>
      <c r="Z24" s="200">
        <f t="shared" si="12"/>
        <v>90</v>
      </c>
    </row>
    <row r="25" spans="2:26" x14ac:dyDescent="0.25">
      <c r="B25" s="3"/>
      <c r="C25" s="141"/>
      <c r="D25" s="198"/>
      <c r="E25" s="197"/>
      <c r="F25" s="287"/>
      <c r="G25" s="51"/>
      <c r="H25" s="279"/>
      <c r="I25" s="287"/>
      <c r="J25" s="287"/>
      <c r="K25" s="289"/>
      <c r="L25" s="41"/>
      <c r="M25" s="288"/>
      <c r="N25" s="288"/>
      <c r="O25" s="28"/>
      <c r="P25" s="41"/>
      <c r="Q25" s="288"/>
      <c r="R25" s="288"/>
      <c r="S25" s="28"/>
      <c r="T25" s="41"/>
      <c r="U25" s="288"/>
      <c r="V25" s="288"/>
      <c r="W25" s="28"/>
      <c r="X25" s="43"/>
      <c r="Y25" s="82">
        <f>Y24-Y23</f>
        <v>0.20000000000000107</v>
      </c>
      <c r="Z25" s="82">
        <f>Z24-Z23</f>
        <v>-10</v>
      </c>
    </row>
    <row r="26" spans="2:26" x14ac:dyDescent="0.25">
      <c r="B26" s="3"/>
      <c r="C26" s="141" t="s">
        <v>60</v>
      </c>
      <c r="D26" s="187" t="s">
        <v>102</v>
      </c>
      <c r="E26" s="143">
        <v>5</v>
      </c>
      <c r="F26" s="218">
        <v>16</v>
      </c>
      <c r="G26" s="243">
        <f t="shared" si="3"/>
        <v>16</v>
      </c>
      <c r="H26" s="278" t="s">
        <v>54</v>
      </c>
      <c r="I26" s="221"/>
      <c r="J26" s="221"/>
      <c r="K26" s="221">
        <v>1</v>
      </c>
      <c r="L26" s="239">
        <f t="shared" si="9"/>
        <v>6.25</v>
      </c>
      <c r="M26" s="221"/>
      <c r="N26" s="221">
        <v>1</v>
      </c>
      <c r="O26" s="221">
        <v>1</v>
      </c>
      <c r="P26" s="239">
        <f t="shared" si="4"/>
        <v>12.5</v>
      </c>
      <c r="Q26" s="221"/>
      <c r="R26" s="221">
        <v>2</v>
      </c>
      <c r="S26" s="221">
        <v>3</v>
      </c>
      <c r="T26" s="239">
        <f t="shared" si="5"/>
        <v>31.25</v>
      </c>
      <c r="U26" s="221">
        <v>8</v>
      </c>
      <c r="V26" s="150"/>
      <c r="W26" s="150"/>
      <c r="X26" s="146">
        <f t="shared" si="6"/>
        <v>50</v>
      </c>
      <c r="Y26" s="146">
        <f t="shared" si="7"/>
        <v>8.5625</v>
      </c>
      <c r="Z26" s="147">
        <f t="shared" si="8"/>
        <v>81.25</v>
      </c>
    </row>
    <row r="27" spans="2:26" x14ac:dyDescent="0.25">
      <c r="B27" s="3"/>
      <c r="C27" s="141" t="s">
        <v>60</v>
      </c>
      <c r="D27" s="198" t="s">
        <v>108</v>
      </c>
      <c r="E27" s="197">
        <v>6</v>
      </c>
      <c r="F27" s="209">
        <v>17</v>
      </c>
      <c r="G27" s="51">
        <f t="shared" si="3"/>
        <v>17</v>
      </c>
      <c r="H27" s="279" t="s">
        <v>54</v>
      </c>
      <c r="I27" s="209"/>
      <c r="J27" s="209"/>
      <c r="K27" s="208"/>
      <c r="L27" s="41">
        <f>SUM(I27:K27)*100/G27</f>
        <v>0</v>
      </c>
      <c r="M27" s="210">
        <v>2</v>
      </c>
      <c r="N27" s="210"/>
      <c r="O27" s="28"/>
      <c r="P27" s="41">
        <f>SUM(M27:O27)*100/G27</f>
        <v>11.764705882352942</v>
      </c>
      <c r="Q27" s="210">
        <v>3</v>
      </c>
      <c r="R27" s="210">
        <v>2</v>
      </c>
      <c r="S27" s="28">
        <v>2</v>
      </c>
      <c r="T27" s="41">
        <f>SUM(Q27:S27)*100/G27</f>
        <v>41.176470588235297</v>
      </c>
      <c r="U27" s="210">
        <v>8</v>
      </c>
      <c r="V27" s="210"/>
      <c r="W27" s="28"/>
      <c r="X27" s="43">
        <f>SUM(U27:W27)*100/G27</f>
        <v>47.058823529411768</v>
      </c>
      <c r="Y27" s="199">
        <f t="shared" ref="Y27:Y28" si="13">((1*I27)+(2*J27)+(3*K27)+(4*M27)+(5*N27)+(6*O27)+(7*Q27)+(8*R27)+(9*S27)+(10*U27)+(11*V27)+(12*W27))/G27</f>
        <v>8.4117647058823533</v>
      </c>
      <c r="Z27" s="200">
        <f t="shared" si="8"/>
        <v>88.235294117647072</v>
      </c>
    </row>
    <row r="28" spans="2:26" x14ac:dyDescent="0.25">
      <c r="B28" s="3"/>
      <c r="C28" s="141" t="s">
        <v>60</v>
      </c>
      <c r="D28" s="198" t="s">
        <v>114</v>
      </c>
      <c r="E28" s="197">
        <v>7</v>
      </c>
      <c r="F28" s="287">
        <v>17</v>
      </c>
      <c r="G28" s="51">
        <f t="shared" si="3"/>
        <v>17</v>
      </c>
      <c r="H28" s="279" t="s">
        <v>54</v>
      </c>
      <c r="I28" s="287"/>
      <c r="J28" s="287"/>
      <c r="K28" s="289">
        <v>2</v>
      </c>
      <c r="L28" s="41">
        <f>SUM(I28:K28)*100/G28</f>
        <v>11.764705882352942</v>
      </c>
      <c r="M28" s="288"/>
      <c r="N28" s="288"/>
      <c r="O28" s="28">
        <v>3</v>
      </c>
      <c r="P28" s="41">
        <f>SUM(M28:O28)*100/G28</f>
        <v>17.647058823529413</v>
      </c>
      <c r="Q28" s="288">
        <v>1</v>
      </c>
      <c r="R28" s="288">
        <v>2</v>
      </c>
      <c r="S28" s="28"/>
      <c r="T28" s="41">
        <f>SUM(Q28:S28)*100/G28</f>
        <v>17.647058823529413</v>
      </c>
      <c r="U28" s="288">
        <v>9</v>
      </c>
      <c r="V28" s="288"/>
      <c r="W28" s="28"/>
      <c r="X28" s="43">
        <f>SUM(U28:W28)*100/G28</f>
        <v>52.941176470588232</v>
      </c>
      <c r="Y28" s="199">
        <f t="shared" si="13"/>
        <v>8.0588235294117645</v>
      </c>
      <c r="Z28" s="200">
        <f t="shared" si="8"/>
        <v>70.588235294117652</v>
      </c>
    </row>
    <row r="29" spans="2:26" x14ac:dyDescent="0.25">
      <c r="B29" s="3"/>
      <c r="C29" s="39"/>
      <c r="D29" s="42"/>
      <c r="E29" s="18"/>
      <c r="F29" s="223"/>
      <c r="G29" s="246"/>
      <c r="H29" s="280"/>
      <c r="I29" s="226"/>
      <c r="J29" s="226"/>
      <c r="K29" s="226"/>
      <c r="L29" s="240"/>
      <c r="M29" s="226"/>
      <c r="N29" s="226"/>
      <c r="O29" s="226"/>
      <c r="P29" s="240"/>
      <c r="Q29" s="226"/>
      <c r="R29" s="226"/>
      <c r="S29" s="226"/>
      <c r="T29" s="240"/>
      <c r="U29" s="226"/>
      <c r="V29" s="11"/>
      <c r="W29" s="11"/>
      <c r="X29" s="43"/>
      <c r="Y29" s="82">
        <f>Y28-Y27</f>
        <v>-0.35294117647058876</v>
      </c>
      <c r="Z29" s="82">
        <f>Z28-Z27</f>
        <v>-17.64705882352942</v>
      </c>
    </row>
    <row r="30" spans="2:26" x14ac:dyDescent="0.25">
      <c r="B30" s="3"/>
      <c r="C30" s="4" t="s">
        <v>60</v>
      </c>
      <c r="D30" s="37" t="s">
        <v>20</v>
      </c>
      <c r="E30" s="3">
        <v>5</v>
      </c>
      <c r="F30" s="3">
        <v>14</v>
      </c>
      <c r="G30" s="51">
        <f t="shared" si="3"/>
        <v>14</v>
      </c>
      <c r="H30" s="16" t="s">
        <v>54</v>
      </c>
      <c r="I30" s="6"/>
      <c r="J30" s="6"/>
      <c r="K30" s="6"/>
      <c r="L30" s="43">
        <f t="shared" si="9"/>
        <v>0</v>
      </c>
      <c r="M30" s="6">
        <v>1</v>
      </c>
      <c r="N30" s="6"/>
      <c r="O30" s="6">
        <v>2</v>
      </c>
      <c r="P30" s="43">
        <f t="shared" si="4"/>
        <v>21.428571428571427</v>
      </c>
      <c r="Q30" s="6"/>
      <c r="R30" s="6">
        <v>3</v>
      </c>
      <c r="S30" s="6">
        <v>1</v>
      </c>
      <c r="T30" s="43">
        <f t="shared" si="5"/>
        <v>28.571428571428573</v>
      </c>
      <c r="U30" s="6">
        <v>7</v>
      </c>
      <c r="V30" s="6"/>
      <c r="W30" s="6"/>
      <c r="X30" s="43">
        <f t="shared" si="6"/>
        <v>50</v>
      </c>
      <c r="Y30" s="43">
        <f t="shared" si="7"/>
        <v>8.5</v>
      </c>
      <c r="Z30" s="44">
        <f t="shared" si="8"/>
        <v>78.571428571428569</v>
      </c>
    </row>
    <row r="31" spans="2:26" x14ac:dyDescent="0.25">
      <c r="B31" s="3"/>
      <c r="C31" s="141" t="s">
        <v>60</v>
      </c>
      <c r="D31" s="142" t="s">
        <v>102</v>
      </c>
      <c r="E31" s="143">
        <v>6</v>
      </c>
      <c r="F31" s="143">
        <v>14</v>
      </c>
      <c r="G31" s="51">
        <f t="shared" si="3"/>
        <v>14</v>
      </c>
      <c r="H31" s="152" t="s">
        <v>54</v>
      </c>
      <c r="I31" s="144"/>
      <c r="J31" s="144">
        <v>1</v>
      </c>
      <c r="K31" s="144">
        <v>2</v>
      </c>
      <c r="L31" s="146">
        <f t="shared" si="9"/>
        <v>21.428571428571427</v>
      </c>
      <c r="M31" s="144">
        <v>1</v>
      </c>
      <c r="N31" s="144">
        <v>1</v>
      </c>
      <c r="O31" s="144"/>
      <c r="P31" s="146">
        <f t="shared" si="4"/>
        <v>14.285714285714286</v>
      </c>
      <c r="Q31" s="144"/>
      <c r="R31" s="144">
        <v>4</v>
      </c>
      <c r="S31" s="144">
        <v>4</v>
      </c>
      <c r="T31" s="146">
        <f t="shared" si="5"/>
        <v>57.142857142857146</v>
      </c>
      <c r="U31" s="144">
        <v>1</v>
      </c>
      <c r="V31" s="144"/>
      <c r="W31" s="144"/>
      <c r="X31" s="146">
        <f t="shared" si="6"/>
        <v>7.1428571428571432</v>
      </c>
      <c r="Y31" s="146">
        <f t="shared" si="7"/>
        <v>6.7857142857142856</v>
      </c>
      <c r="Z31" s="147">
        <f t="shared" si="8"/>
        <v>64.285714285714292</v>
      </c>
    </row>
    <row r="32" spans="2:26" x14ac:dyDescent="0.25">
      <c r="B32" s="17"/>
      <c r="C32" s="141" t="s">
        <v>60</v>
      </c>
      <c r="D32" s="198" t="s">
        <v>108</v>
      </c>
      <c r="E32" s="197">
        <v>7</v>
      </c>
      <c r="F32" s="209">
        <v>14</v>
      </c>
      <c r="G32" s="51">
        <f t="shared" ref="G32" si="14">I32+J32+K32+M32+N32+O32+Q32+R32+S32+U32+V32+W32</f>
        <v>14</v>
      </c>
      <c r="H32" s="279" t="s">
        <v>54</v>
      </c>
      <c r="I32" s="209"/>
      <c r="J32" s="209">
        <v>3</v>
      </c>
      <c r="K32" s="208">
        <v>1</v>
      </c>
      <c r="L32" s="41">
        <f>SUM(I32:K32)*100/G32</f>
        <v>28.571428571428573</v>
      </c>
      <c r="M32" s="210"/>
      <c r="N32" s="210">
        <v>1</v>
      </c>
      <c r="O32" s="28"/>
      <c r="P32" s="41">
        <f>SUM(M32:O32)*100/G32</f>
        <v>7.1428571428571432</v>
      </c>
      <c r="Q32" s="210">
        <v>1</v>
      </c>
      <c r="R32" s="210">
        <v>3</v>
      </c>
      <c r="S32" s="28">
        <v>5</v>
      </c>
      <c r="T32" s="41">
        <f>SUM(Q32:S32)*100/G32</f>
        <v>64.285714285714292</v>
      </c>
      <c r="U32" s="210"/>
      <c r="V32" s="210"/>
      <c r="W32" s="28"/>
      <c r="X32" s="43">
        <f>SUM(U32:W32)*100/G32</f>
        <v>0</v>
      </c>
      <c r="Y32" s="199">
        <f t="shared" ref="Y32" si="15">((1*I32)+(2*J32)+(3*K32)+(4*M32)+(5*N32)+(6*O32)+(7*Q32)+(8*R32)+(9*S32)+(10*U32)+(11*V32)+(12*W32))/G32</f>
        <v>6.4285714285714288</v>
      </c>
      <c r="Z32" s="200">
        <f t="shared" ref="Z32" si="16">T32+X32</f>
        <v>64.285714285714292</v>
      </c>
    </row>
    <row r="33" spans="2:26" x14ac:dyDescent="0.25">
      <c r="B33" s="17"/>
      <c r="C33" s="4"/>
      <c r="D33" s="42"/>
      <c r="E33" s="18"/>
      <c r="F33" s="223"/>
      <c r="G33" s="246"/>
      <c r="H33" s="280"/>
      <c r="I33" s="226"/>
      <c r="J33" s="226"/>
      <c r="K33" s="226"/>
      <c r="L33" s="240"/>
      <c r="M33" s="226"/>
      <c r="N33" s="226"/>
      <c r="O33" s="226"/>
      <c r="P33" s="240"/>
      <c r="Q33" s="226"/>
      <c r="R33" s="226"/>
      <c r="S33" s="226"/>
      <c r="T33" s="240"/>
      <c r="U33" s="226"/>
      <c r="V33" s="11"/>
      <c r="W33" s="11"/>
      <c r="X33" s="43"/>
      <c r="Y33" s="82">
        <f>Y32-Y31</f>
        <v>-0.35714285714285676</v>
      </c>
      <c r="Z33" s="82">
        <f>Z32-Z31</f>
        <v>0</v>
      </c>
    </row>
    <row r="34" spans="2:26" ht="15" customHeight="1" x14ac:dyDescent="0.25">
      <c r="B34" s="17"/>
      <c r="C34" s="141" t="s">
        <v>60</v>
      </c>
      <c r="D34" s="142" t="s">
        <v>102</v>
      </c>
      <c r="E34" s="143">
        <v>7</v>
      </c>
      <c r="F34" s="143">
        <v>14</v>
      </c>
      <c r="G34" s="51">
        <f t="shared" si="3"/>
        <v>14</v>
      </c>
      <c r="H34" s="16" t="s">
        <v>54</v>
      </c>
      <c r="I34" s="144"/>
      <c r="J34" s="144"/>
      <c r="K34" s="144">
        <v>1</v>
      </c>
      <c r="L34" s="146">
        <f t="shared" si="9"/>
        <v>7.1428571428571432</v>
      </c>
      <c r="M34" s="144">
        <v>1</v>
      </c>
      <c r="N34" s="144">
        <v>3</v>
      </c>
      <c r="O34" s="144">
        <v>1</v>
      </c>
      <c r="P34" s="146">
        <f t="shared" si="4"/>
        <v>35.714285714285715</v>
      </c>
      <c r="Q34" s="144">
        <v>3</v>
      </c>
      <c r="R34" s="144">
        <v>2</v>
      </c>
      <c r="S34" s="144">
        <v>3</v>
      </c>
      <c r="T34" s="146">
        <f t="shared" si="5"/>
        <v>57.142857142857146</v>
      </c>
      <c r="U34" s="144"/>
      <c r="V34" s="144"/>
      <c r="W34" s="144"/>
      <c r="X34" s="146">
        <f t="shared" si="6"/>
        <v>0</v>
      </c>
      <c r="Y34" s="146">
        <f t="shared" si="7"/>
        <v>6.5714285714285712</v>
      </c>
      <c r="Z34" s="147">
        <f t="shared" si="8"/>
        <v>57.142857142857146</v>
      </c>
    </row>
    <row r="35" spans="2:26" ht="15" customHeight="1" x14ac:dyDescent="0.25">
      <c r="B35" s="17"/>
      <c r="C35" s="4"/>
      <c r="D35" s="37"/>
      <c r="E35" s="3"/>
      <c r="F35" s="3"/>
      <c r="G35" s="37"/>
      <c r="H35" s="16"/>
      <c r="I35" s="6"/>
      <c r="J35" s="6"/>
      <c r="K35" s="6"/>
      <c r="L35" s="43"/>
      <c r="M35" s="6"/>
      <c r="N35" s="6"/>
      <c r="O35" s="6"/>
      <c r="P35" s="43"/>
      <c r="Q35" s="6"/>
      <c r="R35" s="6"/>
      <c r="S35" s="6"/>
      <c r="T35" s="43"/>
      <c r="U35" s="6"/>
      <c r="V35" s="6"/>
      <c r="W35" s="6"/>
      <c r="X35" s="43"/>
      <c r="Y35" s="43"/>
      <c r="Z35" s="43"/>
    </row>
    <row r="36" spans="2:26" ht="15" customHeight="1" x14ac:dyDescent="0.25">
      <c r="B36" s="17"/>
      <c r="C36" s="4"/>
      <c r="D36" s="142" t="s">
        <v>102</v>
      </c>
      <c r="E36" s="3"/>
      <c r="F36" s="3"/>
      <c r="G36" s="37"/>
      <c r="H36" s="152" t="s">
        <v>54</v>
      </c>
      <c r="I36" s="6"/>
      <c r="J36" s="6"/>
      <c r="K36" s="6"/>
      <c r="L36" s="43"/>
      <c r="M36" s="6"/>
      <c r="N36" s="6"/>
      <c r="O36" s="6"/>
      <c r="P36" s="43"/>
      <c r="Q36" s="6"/>
      <c r="R36" s="6"/>
      <c r="S36" s="6"/>
      <c r="T36" s="43"/>
      <c r="U36" s="6"/>
      <c r="V36" s="6"/>
      <c r="W36" s="6"/>
      <c r="X36" s="43"/>
      <c r="Y36" s="146">
        <f>AVERAGE(Y34,Y31,Y26)</f>
        <v>7.3065476190476195</v>
      </c>
      <c r="Z36" s="146">
        <f>AVERAGE(Z34,Z31,Z26)</f>
        <v>67.55952380952381</v>
      </c>
    </row>
    <row r="37" spans="2:26" x14ac:dyDescent="0.25">
      <c r="B37" s="3"/>
      <c r="C37" s="4"/>
      <c r="D37" s="198" t="s">
        <v>108</v>
      </c>
      <c r="E37" s="18"/>
      <c r="F37" s="28"/>
      <c r="G37" s="37"/>
      <c r="H37" s="279" t="s">
        <v>54</v>
      </c>
      <c r="I37" s="11"/>
      <c r="J37" s="11"/>
      <c r="K37" s="11"/>
      <c r="L37" s="43"/>
      <c r="M37" s="11"/>
      <c r="N37" s="11"/>
      <c r="O37" s="11"/>
      <c r="P37" s="38"/>
      <c r="Q37" s="11"/>
      <c r="R37" s="11"/>
      <c r="S37" s="11"/>
      <c r="T37" s="38"/>
      <c r="U37" s="11"/>
      <c r="V37" s="11"/>
      <c r="W37" s="11"/>
      <c r="X37" s="38"/>
      <c r="Y37" s="234">
        <f>AVERAGE(Y32,Y27,Y23)</f>
        <v>7.8134453781512603</v>
      </c>
      <c r="Z37" s="234">
        <f>AVERAGE(Z32,Z27,Z23)</f>
        <v>84.173669467787121</v>
      </c>
    </row>
    <row r="38" spans="2:26" x14ac:dyDescent="0.25">
      <c r="B38" s="17"/>
      <c r="C38" s="4"/>
      <c r="D38" s="198" t="s">
        <v>114</v>
      </c>
      <c r="E38" s="18"/>
      <c r="F38" s="28"/>
      <c r="G38" s="37"/>
      <c r="H38" s="279" t="s">
        <v>54</v>
      </c>
      <c r="I38" s="11"/>
      <c r="J38" s="11"/>
      <c r="K38" s="11"/>
      <c r="L38" s="43"/>
      <c r="M38" s="11"/>
      <c r="N38" s="11"/>
      <c r="O38" s="11"/>
      <c r="P38" s="38"/>
      <c r="Q38" s="11"/>
      <c r="R38" s="11"/>
      <c r="S38" s="11"/>
      <c r="T38" s="38"/>
      <c r="U38" s="11"/>
      <c r="V38" s="11"/>
      <c r="W38" s="11"/>
      <c r="X38" s="38"/>
      <c r="Y38" s="234">
        <f>AVERAGE(Y28,Y24,Y22)</f>
        <v>8.4746803069053716</v>
      </c>
      <c r="Z38" s="234">
        <f>AVERAGE(Z28,Z24,Z22)</f>
        <v>86.862745098039227</v>
      </c>
    </row>
    <row r="39" spans="2:26" x14ac:dyDescent="0.25">
      <c r="B39" s="17"/>
      <c r="C39" s="4"/>
      <c r="D39" s="37"/>
      <c r="E39" s="18"/>
      <c r="F39" s="28"/>
      <c r="G39" s="37"/>
      <c r="H39" s="40"/>
      <c r="I39" s="11"/>
      <c r="J39" s="11"/>
      <c r="K39" s="11"/>
      <c r="L39" s="43"/>
      <c r="M39" s="11"/>
      <c r="N39" s="11"/>
      <c r="O39" s="11"/>
      <c r="P39" s="38"/>
      <c r="Q39" s="11"/>
      <c r="R39" s="11"/>
      <c r="S39" s="11"/>
      <c r="T39" s="38"/>
      <c r="U39" s="11"/>
      <c r="V39" s="11"/>
      <c r="W39" s="11"/>
      <c r="X39" s="38"/>
      <c r="Y39" s="82">
        <f>Y38-Y37</f>
        <v>0.66123492875411127</v>
      </c>
      <c r="Z39" s="82">
        <f>Z38-Z37</f>
        <v>2.6890756302521055</v>
      </c>
    </row>
    <row r="40" spans="2:26" x14ac:dyDescent="0.25">
      <c r="B40" s="17"/>
      <c r="C40" s="4" t="s">
        <v>60</v>
      </c>
      <c r="D40" s="37" t="s">
        <v>114</v>
      </c>
      <c r="E40" s="18">
        <v>5</v>
      </c>
      <c r="F40" s="28">
        <v>23</v>
      </c>
      <c r="G40" s="51">
        <f t="shared" ref="G40:G42" si="17">I40+J40+K40+M40+N40+O40+Q40+R40+S40+U40+V40+W40</f>
        <v>23</v>
      </c>
      <c r="H40" s="279" t="s">
        <v>55</v>
      </c>
      <c r="I40" s="11"/>
      <c r="J40" s="11"/>
      <c r="K40" s="11"/>
      <c r="L40" s="41">
        <f>SUM(I40:K40)*100/G40</f>
        <v>0</v>
      </c>
      <c r="M40" s="11"/>
      <c r="N40" s="11"/>
      <c r="O40" s="11"/>
      <c r="P40" s="41">
        <f>SUM(M40:O40)*100/G40</f>
        <v>0</v>
      </c>
      <c r="Q40" s="11"/>
      <c r="R40" s="11"/>
      <c r="S40" s="11"/>
      <c r="T40" s="41">
        <f>SUM(Q40:S40)*100/G40</f>
        <v>0</v>
      </c>
      <c r="U40" s="11">
        <v>11</v>
      </c>
      <c r="V40" s="11">
        <v>12</v>
      </c>
      <c r="W40" s="11"/>
      <c r="X40" s="43">
        <f>SUM(U40:W40)*100/G40</f>
        <v>100</v>
      </c>
      <c r="Y40" s="199">
        <f t="shared" ref="Y40:Y42" si="18">((1*I40)+(2*J40)+(3*K40)+(4*M40)+(5*N40)+(6*O40)+(7*Q40)+(8*R40)+(9*S40)+(10*U40)+(11*V40)+(12*W40))/G40</f>
        <v>10.521739130434783</v>
      </c>
      <c r="Z40" s="200">
        <f t="shared" ref="Z40:Z42" si="19">T40+X40</f>
        <v>100</v>
      </c>
    </row>
    <row r="41" spans="2:26" x14ac:dyDescent="0.25">
      <c r="B41" s="17"/>
      <c r="C41" s="141" t="s">
        <v>63</v>
      </c>
      <c r="D41" s="198" t="s">
        <v>108</v>
      </c>
      <c r="E41" s="197">
        <v>5</v>
      </c>
      <c r="F41" s="209">
        <v>10</v>
      </c>
      <c r="G41" s="51">
        <f t="shared" si="17"/>
        <v>10</v>
      </c>
      <c r="H41" s="279" t="s">
        <v>55</v>
      </c>
      <c r="I41" s="209"/>
      <c r="J41" s="209"/>
      <c r="K41" s="208"/>
      <c r="L41" s="41">
        <f>SUM(I41:K41)*100/G41</f>
        <v>0</v>
      </c>
      <c r="M41" s="210"/>
      <c r="N41" s="210"/>
      <c r="O41" s="28"/>
      <c r="P41" s="41">
        <f>SUM(M41:O41)*100/G41</f>
        <v>0</v>
      </c>
      <c r="Q41" s="210"/>
      <c r="R41" s="210"/>
      <c r="S41" s="28"/>
      <c r="T41" s="41">
        <f>SUM(Q41:S41)*100/G41</f>
        <v>0</v>
      </c>
      <c r="U41" s="210">
        <v>6</v>
      </c>
      <c r="V41" s="210">
        <v>1</v>
      </c>
      <c r="W41" s="28">
        <v>3</v>
      </c>
      <c r="X41" s="43">
        <f>SUM(U41:W41)*100/G41</f>
        <v>100</v>
      </c>
      <c r="Y41" s="199">
        <f t="shared" si="18"/>
        <v>10.7</v>
      </c>
      <c r="Z41" s="200">
        <f t="shared" si="19"/>
        <v>100</v>
      </c>
    </row>
    <row r="42" spans="2:26" x14ac:dyDescent="0.25">
      <c r="B42" s="17"/>
      <c r="C42" s="141" t="s">
        <v>60</v>
      </c>
      <c r="D42" s="198" t="s">
        <v>114</v>
      </c>
      <c r="E42" s="197">
        <v>6</v>
      </c>
      <c r="F42" s="287">
        <v>10</v>
      </c>
      <c r="G42" s="51">
        <f t="shared" si="17"/>
        <v>10</v>
      </c>
      <c r="H42" s="279" t="s">
        <v>55</v>
      </c>
      <c r="I42" s="287"/>
      <c r="J42" s="287"/>
      <c r="K42" s="289"/>
      <c r="L42" s="41">
        <f>SUM(I42:K42)*100/G42</f>
        <v>0</v>
      </c>
      <c r="M42" s="288"/>
      <c r="N42" s="288"/>
      <c r="O42" s="28"/>
      <c r="P42" s="41">
        <f>SUM(M42:O42)*100/G42</f>
        <v>0</v>
      </c>
      <c r="Q42" s="288"/>
      <c r="R42" s="288"/>
      <c r="S42" s="28"/>
      <c r="T42" s="41">
        <f>SUM(Q42:S42)*100/G42</f>
        <v>0</v>
      </c>
      <c r="U42" s="288">
        <v>7</v>
      </c>
      <c r="V42" s="288">
        <v>3</v>
      </c>
      <c r="W42" s="28"/>
      <c r="X42" s="43">
        <f>SUM(U42:W42)*100/G42</f>
        <v>100</v>
      </c>
      <c r="Y42" s="199">
        <f t="shared" si="18"/>
        <v>10.3</v>
      </c>
      <c r="Z42" s="200">
        <f t="shared" si="19"/>
        <v>100</v>
      </c>
    </row>
    <row r="43" spans="2:26" ht="18.75" customHeight="1" x14ac:dyDescent="0.25">
      <c r="B43" s="17"/>
      <c r="C43" s="141"/>
      <c r="D43" s="198"/>
      <c r="E43" s="197"/>
      <c r="F43" s="287"/>
      <c r="G43" s="51"/>
      <c r="H43" s="279"/>
      <c r="I43" s="287"/>
      <c r="J43" s="287"/>
      <c r="K43" s="289"/>
      <c r="L43" s="41"/>
      <c r="M43" s="288"/>
      <c r="N43" s="288"/>
      <c r="O43" s="28"/>
      <c r="P43" s="41"/>
      <c r="Q43" s="288"/>
      <c r="R43" s="288"/>
      <c r="S43" s="28"/>
      <c r="T43" s="41"/>
      <c r="U43" s="288"/>
      <c r="V43" s="288"/>
      <c r="W43" s="28"/>
      <c r="X43" s="43"/>
      <c r="Y43" s="82">
        <f>Y42-Y41</f>
        <v>-0.39999999999999858</v>
      </c>
      <c r="Z43" s="82">
        <f>Z42-Z41</f>
        <v>0</v>
      </c>
    </row>
    <row r="44" spans="2:26" x14ac:dyDescent="0.25">
      <c r="B44" s="17"/>
      <c r="C44" s="141" t="s">
        <v>63</v>
      </c>
      <c r="D44" s="142" t="s">
        <v>102</v>
      </c>
      <c r="E44" s="143">
        <v>5</v>
      </c>
      <c r="F44" s="218">
        <v>16</v>
      </c>
      <c r="G44" s="243">
        <f t="shared" si="3"/>
        <v>16</v>
      </c>
      <c r="H44" s="278" t="s">
        <v>55</v>
      </c>
      <c r="I44" s="221"/>
      <c r="J44" s="221"/>
      <c r="K44" s="221"/>
      <c r="L44" s="239">
        <f t="shared" si="9"/>
        <v>0</v>
      </c>
      <c r="M44" s="221"/>
      <c r="N44" s="221"/>
      <c r="O44" s="221"/>
      <c r="P44" s="239">
        <f t="shared" si="4"/>
        <v>0</v>
      </c>
      <c r="Q44" s="221"/>
      <c r="R44" s="221"/>
      <c r="S44" s="221"/>
      <c r="T44" s="239">
        <f t="shared" si="5"/>
        <v>0</v>
      </c>
      <c r="U44" s="221">
        <v>5</v>
      </c>
      <c r="V44" s="221">
        <v>2</v>
      </c>
      <c r="W44" s="221">
        <v>9</v>
      </c>
      <c r="X44" s="146">
        <f t="shared" si="6"/>
        <v>100</v>
      </c>
      <c r="Y44" s="146">
        <f t="shared" si="7"/>
        <v>11.25</v>
      </c>
      <c r="Z44" s="147">
        <f t="shared" si="8"/>
        <v>100</v>
      </c>
    </row>
    <row r="45" spans="2:26" x14ac:dyDescent="0.25">
      <c r="B45" s="17"/>
      <c r="C45" s="141" t="s">
        <v>63</v>
      </c>
      <c r="D45" s="198" t="s">
        <v>108</v>
      </c>
      <c r="E45" s="197">
        <v>6</v>
      </c>
      <c r="F45" s="209">
        <v>17</v>
      </c>
      <c r="G45" s="51">
        <f t="shared" si="3"/>
        <v>17</v>
      </c>
      <c r="H45" s="279" t="s">
        <v>55</v>
      </c>
      <c r="I45" s="209"/>
      <c r="J45" s="209"/>
      <c r="K45" s="208"/>
      <c r="L45" s="41">
        <f>SUM(I45:K45)*100/G45</f>
        <v>0</v>
      </c>
      <c r="M45" s="210"/>
      <c r="N45" s="210"/>
      <c r="O45" s="28"/>
      <c r="P45" s="41">
        <f>SUM(M45:O45)*100/G45</f>
        <v>0</v>
      </c>
      <c r="Q45" s="210"/>
      <c r="R45" s="210"/>
      <c r="S45" s="28"/>
      <c r="T45" s="41">
        <f>SUM(Q45:S45)*100/G45</f>
        <v>0</v>
      </c>
      <c r="U45" s="210">
        <v>7</v>
      </c>
      <c r="V45" s="210">
        <v>1</v>
      </c>
      <c r="W45" s="28">
        <v>9</v>
      </c>
      <c r="X45" s="43">
        <f>SUM(U45:W45)*100/G45</f>
        <v>100</v>
      </c>
      <c r="Y45" s="199">
        <f t="shared" ref="Y45:Y46" si="20">((1*I45)+(2*J45)+(3*K45)+(4*M45)+(5*N45)+(6*O45)+(7*Q45)+(8*R45)+(9*S45)+(10*U45)+(11*V45)+(12*W45))/G45</f>
        <v>11.117647058823529</v>
      </c>
      <c r="Z45" s="200">
        <f t="shared" si="8"/>
        <v>100</v>
      </c>
    </row>
    <row r="46" spans="2:26" x14ac:dyDescent="0.25">
      <c r="B46" s="17"/>
      <c r="C46" s="141" t="s">
        <v>60</v>
      </c>
      <c r="D46" s="198" t="s">
        <v>114</v>
      </c>
      <c r="E46" s="197">
        <v>7</v>
      </c>
      <c r="F46" s="287">
        <v>17</v>
      </c>
      <c r="G46" s="51">
        <f t="shared" si="3"/>
        <v>17</v>
      </c>
      <c r="H46" s="279" t="s">
        <v>55</v>
      </c>
      <c r="I46" s="287"/>
      <c r="J46" s="287"/>
      <c r="K46" s="289"/>
      <c r="L46" s="41">
        <f>SUM(I46:K46)*100/G46</f>
        <v>0</v>
      </c>
      <c r="M46" s="288"/>
      <c r="N46" s="288"/>
      <c r="O46" s="28">
        <v>2</v>
      </c>
      <c r="P46" s="41">
        <f>SUM(M46:O46)*100/G46</f>
        <v>11.764705882352942</v>
      </c>
      <c r="Q46" s="288"/>
      <c r="R46" s="288"/>
      <c r="S46" s="28">
        <v>3</v>
      </c>
      <c r="T46" s="41">
        <f>SUM(Q46:S46)*100/G46</f>
        <v>17.647058823529413</v>
      </c>
      <c r="U46" s="288">
        <v>1</v>
      </c>
      <c r="V46" s="288">
        <v>11</v>
      </c>
      <c r="W46" s="28"/>
      <c r="X46" s="43">
        <f>SUM(U46:W46)*100/G46</f>
        <v>70.588235294117652</v>
      </c>
      <c r="Y46" s="199">
        <f t="shared" si="20"/>
        <v>10</v>
      </c>
      <c r="Z46" s="200">
        <f t="shared" si="8"/>
        <v>88.235294117647072</v>
      </c>
    </row>
    <row r="47" spans="2:26" x14ac:dyDescent="0.25">
      <c r="B47" s="17"/>
      <c r="C47" s="39"/>
      <c r="D47" s="37"/>
      <c r="E47" s="18"/>
      <c r="F47" s="223"/>
      <c r="G47" s="246"/>
      <c r="H47" s="280"/>
      <c r="I47" s="226"/>
      <c r="J47" s="226"/>
      <c r="K47" s="226"/>
      <c r="L47" s="240"/>
      <c r="M47" s="226"/>
      <c r="N47" s="226"/>
      <c r="O47" s="226"/>
      <c r="P47" s="240"/>
      <c r="Q47" s="226"/>
      <c r="R47" s="226"/>
      <c r="S47" s="226"/>
      <c r="T47" s="240"/>
      <c r="U47" s="226"/>
      <c r="V47" s="226"/>
      <c r="W47" s="226"/>
      <c r="X47" s="43"/>
      <c r="Y47" s="82">
        <f>Y46-Y45</f>
        <v>-1.117647058823529</v>
      </c>
      <c r="Z47" s="82">
        <f>Z46-Z45</f>
        <v>-11.764705882352928</v>
      </c>
    </row>
    <row r="48" spans="2:26" ht="14.25" customHeight="1" x14ac:dyDescent="0.25">
      <c r="B48" s="17"/>
      <c r="C48" s="4" t="s">
        <v>63</v>
      </c>
      <c r="D48" s="37" t="s">
        <v>20</v>
      </c>
      <c r="E48" s="3">
        <v>5</v>
      </c>
      <c r="F48" s="3">
        <v>14</v>
      </c>
      <c r="G48" s="51">
        <f t="shared" si="3"/>
        <v>14</v>
      </c>
      <c r="H48" s="16" t="s">
        <v>55</v>
      </c>
      <c r="I48" s="6">
        <v>1</v>
      </c>
      <c r="J48" s="6"/>
      <c r="K48" s="6"/>
      <c r="L48" s="43">
        <f t="shared" si="9"/>
        <v>7.1428571428571432</v>
      </c>
      <c r="M48" s="6"/>
      <c r="N48" s="6"/>
      <c r="O48" s="6"/>
      <c r="P48" s="43">
        <f t="shared" si="4"/>
        <v>0</v>
      </c>
      <c r="Q48" s="6"/>
      <c r="R48" s="6"/>
      <c r="S48" s="6"/>
      <c r="T48" s="43">
        <f t="shared" si="5"/>
        <v>0</v>
      </c>
      <c r="U48" s="6">
        <v>7</v>
      </c>
      <c r="V48" s="6">
        <v>2</v>
      </c>
      <c r="W48" s="6">
        <v>4</v>
      </c>
      <c r="X48" s="43">
        <f t="shared" si="6"/>
        <v>92.857142857142861</v>
      </c>
      <c r="Y48" s="43">
        <f t="shared" si="7"/>
        <v>10.071428571428571</v>
      </c>
      <c r="Z48" s="44">
        <f t="shared" si="8"/>
        <v>92.857142857142861</v>
      </c>
    </row>
    <row r="49" spans="2:26" ht="14.25" customHeight="1" x14ac:dyDescent="0.25">
      <c r="B49" s="17"/>
      <c r="C49" s="141" t="s">
        <v>63</v>
      </c>
      <c r="D49" s="142" t="s">
        <v>102</v>
      </c>
      <c r="E49" s="143">
        <v>6</v>
      </c>
      <c r="F49" s="143">
        <v>14</v>
      </c>
      <c r="G49" s="51">
        <f t="shared" si="3"/>
        <v>12</v>
      </c>
      <c r="H49" s="152" t="s">
        <v>55</v>
      </c>
      <c r="I49" s="144"/>
      <c r="J49" s="144"/>
      <c r="K49" s="144"/>
      <c r="L49" s="146">
        <f t="shared" si="9"/>
        <v>0</v>
      </c>
      <c r="M49" s="144">
        <v>1</v>
      </c>
      <c r="N49" s="144"/>
      <c r="O49" s="144"/>
      <c r="P49" s="146">
        <f t="shared" si="4"/>
        <v>7.1428571428571432</v>
      </c>
      <c r="Q49" s="144"/>
      <c r="R49" s="144"/>
      <c r="S49" s="144">
        <v>1</v>
      </c>
      <c r="T49" s="146">
        <f t="shared" si="5"/>
        <v>7.1428571428571432</v>
      </c>
      <c r="U49" s="144">
        <v>5</v>
      </c>
      <c r="V49" s="144">
        <v>1</v>
      </c>
      <c r="W49" s="144">
        <v>4</v>
      </c>
      <c r="X49" s="146">
        <f t="shared" si="6"/>
        <v>71.428571428571431</v>
      </c>
      <c r="Y49" s="146">
        <f t="shared" si="7"/>
        <v>8.7142857142857135</v>
      </c>
      <c r="Z49" s="147">
        <f t="shared" si="8"/>
        <v>78.571428571428569</v>
      </c>
    </row>
    <row r="50" spans="2:26" ht="14.25" customHeight="1" x14ac:dyDescent="0.25">
      <c r="B50" s="17"/>
      <c r="C50" s="141" t="s">
        <v>63</v>
      </c>
      <c r="D50" s="198" t="s">
        <v>108</v>
      </c>
      <c r="E50" s="197">
        <v>7</v>
      </c>
      <c r="F50" s="209">
        <v>14</v>
      </c>
      <c r="G50" s="51">
        <f t="shared" si="3"/>
        <v>14</v>
      </c>
      <c r="H50" s="279" t="s">
        <v>55</v>
      </c>
      <c r="I50" s="209">
        <v>1</v>
      </c>
      <c r="J50" s="209"/>
      <c r="K50" s="208"/>
      <c r="L50" s="41">
        <f>SUM(I50:K50)*100/G50</f>
        <v>7.1428571428571432</v>
      </c>
      <c r="M50" s="210"/>
      <c r="N50" s="210"/>
      <c r="O50" s="28"/>
      <c r="P50" s="41">
        <f>SUM(M50:O50)*100/G50</f>
        <v>0</v>
      </c>
      <c r="Q50" s="210"/>
      <c r="R50" s="210"/>
      <c r="S50" s="28"/>
      <c r="T50" s="41">
        <f>SUM(Q50:S50)*100/G50</f>
        <v>0</v>
      </c>
      <c r="U50" s="210">
        <v>9</v>
      </c>
      <c r="V50" s="210"/>
      <c r="W50" s="28">
        <v>4</v>
      </c>
      <c r="X50" s="43">
        <f>SUM(U50:W50)*100/G50</f>
        <v>92.857142857142861</v>
      </c>
      <c r="Y50" s="199">
        <f t="shared" ref="Y50" si="21">((1*I50)+(2*J50)+(3*K50)+(4*M50)+(5*N50)+(6*O50)+(7*Q50)+(8*R50)+(9*S50)+(10*U50)+(11*V50)+(12*W50))/G50</f>
        <v>9.9285714285714288</v>
      </c>
      <c r="Z50" s="200">
        <f t="shared" si="8"/>
        <v>92.857142857142861</v>
      </c>
    </row>
    <row r="51" spans="2:26" ht="14.25" customHeight="1" x14ac:dyDescent="0.25">
      <c r="B51" s="17"/>
      <c r="C51" s="4"/>
      <c r="D51" s="37"/>
      <c r="E51" s="3"/>
      <c r="F51" s="3"/>
      <c r="G51" s="37"/>
      <c r="H51" s="16"/>
      <c r="I51" s="6"/>
      <c r="J51" s="6"/>
      <c r="K51" s="6"/>
      <c r="L51" s="43"/>
      <c r="M51" s="6"/>
      <c r="N51" s="6"/>
      <c r="O51" s="6"/>
      <c r="P51" s="43"/>
      <c r="Q51" s="6"/>
      <c r="R51" s="6"/>
      <c r="S51" s="6"/>
      <c r="T51" s="43"/>
      <c r="U51" s="6"/>
      <c r="V51" s="6"/>
      <c r="W51" s="6"/>
      <c r="X51" s="43"/>
      <c r="Y51" s="82">
        <f>Y50-Y49</f>
        <v>1.2142857142857153</v>
      </c>
      <c r="Z51" s="82">
        <f>Z50-Z49</f>
        <v>14.285714285714292</v>
      </c>
    </row>
    <row r="52" spans="2:26" ht="14.25" customHeight="1" x14ac:dyDescent="0.25">
      <c r="B52" s="3"/>
      <c r="C52" s="141" t="s">
        <v>63</v>
      </c>
      <c r="D52" s="142" t="s">
        <v>102</v>
      </c>
      <c r="E52" s="143">
        <v>7</v>
      </c>
      <c r="F52" s="143">
        <v>14</v>
      </c>
      <c r="G52" s="51">
        <v>14</v>
      </c>
      <c r="H52" s="152" t="s">
        <v>55</v>
      </c>
      <c r="I52" s="144"/>
      <c r="J52" s="144"/>
      <c r="K52" s="144"/>
      <c r="L52" s="146">
        <f t="shared" si="9"/>
        <v>0</v>
      </c>
      <c r="M52" s="144"/>
      <c r="N52" s="144"/>
      <c r="O52" s="144"/>
      <c r="P52" s="146">
        <f t="shared" si="4"/>
        <v>0</v>
      </c>
      <c r="Q52" s="144"/>
      <c r="R52" s="144"/>
      <c r="S52" s="144"/>
      <c r="T52" s="146">
        <f t="shared" si="5"/>
        <v>0</v>
      </c>
      <c r="U52" s="144">
        <v>10</v>
      </c>
      <c r="V52" s="144">
        <v>1</v>
      </c>
      <c r="W52" s="144">
        <v>3</v>
      </c>
      <c r="X52" s="146">
        <f t="shared" si="6"/>
        <v>100</v>
      </c>
      <c r="Y52" s="146">
        <f t="shared" si="7"/>
        <v>10.5</v>
      </c>
      <c r="Z52" s="147">
        <f t="shared" si="8"/>
        <v>100</v>
      </c>
    </row>
    <row r="53" spans="2:26" ht="14.25" customHeight="1" x14ac:dyDescent="0.25">
      <c r="B53" s="3"/>
      <c r="C53" s="4"/>
      <c r="D53" s="37"/>
      <c r="E53" s="3"/>
      <c r="F53" s="3"/>
      <c r="G53" s="37"/>
      <c r="H53" s="16"/>
      <c r="I53" s="6"/>
      <c r="J53" s="6"/>
      <c r="K53" s="6"/>
      <c r="L53" s="43"/>
      <c r="M53" s="6"/>
      <c r="N53" s="6"/>
      <c r="O53" s="6"/>
      <c r="P53" s="43"/>
      <c r="Q53" s="6"/>
      <c r="R53" s="6"/>
      <c r="S53" s="6"/>
      <c r="T53" s="43"/>
      <c r="U53" s="6"/>
      <c r="V53" s="6"/>
      <c r="W53" s="6"/>
      <c r="X53" s="43"/>
      <c r="Y53" s="43"/>
      <c r="Z53" s="43"/>
    </row>
    <row r="54" spans="2:26" x14ac:dyDescent="0.25">
      <c r="B54" s="3"/>
      <c r="C54" s="4"/>
      <c r="D54" s="142" t="s">
        <v>102</v>
      </c>
      <c r="E54" s="18"/>
      <c r="F54" s="18"/>
      <c r="G54" s="37"/>
      <c r="H54" s="152" t="s">
        <v>55</v>
      </c>
      <c r="I54" s="6"/>
      <c r="J54" s="6"/>
      <c r="K54" s="6"/>
      <c r="L54" s="43"/>
      <c r="M54" s="6"/>
      <c r="N54" s="6"/>
      <c r="O54" s="6"/>
      <c r="P54" s="42"/>
      <c r="Q54" s="6"/>
      <c r="R54" s="6"/>
      <c r="S54" s="6"/>
      <c r="T54" s="32"/>
      <c r="U54" s="6"/>
      <c r="V54" s="6"/>
      <c r="W54" s="6"/>
      <c r="X54" s="32"/>
      <c r="Y54" s="146">
        <f>AVERAGE(Y52,Y49,Y44)</f>
        <v>10.154761904761905</v>
      </c>
      <c r="Z54" s="146">
        <f>AVERAGE(Z52,Z49,Z44)</f>
        <v>92.857142857142847</v>
      </c>
    </row>
    <row r="55" spans="2:26" x14ac:dyDescent="0.25">
      <c r="B55" s="3"/>
      <c r="C55" s="4"/>
      <c r="D55" s="198" t="s">
        <v>108</v>
      </c>
      <c r="E55" s="18"/>
      <c r="F55" s="18"/>
      <c r="G55" s="37"/>
      <c r="H55" s="279" t="s">
        <v>55</v>
      </c>
      <c r="I55" s="6"/>
      <c r="J55" s="6"/>
      <c r="K55" s="6"/>
      <c r="L55" s="43"/>
      <c r="M55" s="6"/>
      <c r="N55" s="6"/>
      <c r="O55" s="6"/>
      <c r="P55" s="42"/>
      <c r="Q55" s="6"/>
      <c r="R55" s="6"/>
      <c r="S55" s="6"/>
      <c r="T55" s="32"/>
      <c r="U55" s="6"/>
      <c r="V55" s="6"/>
      <c r="W55" s="6"/>
      <c r="X55" s="32"/>
      <c r="Y55" s="234">
        <f>AVERAGE(Y46,Y42,Y40)</f>
        <v>10.273913043478261</v>
      </c>
      <c r="Z55" s="234">
        <f>AVERAGE(Z46,Z42,Z40)</f>
        <v>96.078431372549019</v>
      </c>
    </row>
    <row r="56" spans="2:26" x14ac:dyDescent="0.25">
      <c r="B56" s="3"/>
      <c r="C56" s="4"/>
      <c r="D56" s="198" t="s">
        <v>114</v>
      </c>
      <c r="E56" s="18"/>
      <c r="F56" s="18"/>
      <c r="G56" s="37"/>
      <c r="H56" s="279" t="s">
        <v>55</v>
      </c>
      <c r="I56" s="6"/>
      <c r="J56" s="6"/>
      <c r="K56" s="6"/>
      <c r="L56" s="43"/>
      <c r="M56" s="6"/>
      <c r="N56" s="6"/>
      <c r="O56" s="6"/>
      <c r="P56" s="42"/>
      <c r="Q56" s="6"/>
      <c r="R56" s="6"/>
      <c r="S56" s="6"/>
      <c r="T56" s="32"/>
      <c r="U56" s="6"/>
      <c r="V56" s="6"/>
      <c r="W56" s="6"/>
      <c r="X56" s="32"/>
      <c r="Y56" s="234">
        <f>AVERAGE(Y46,Y42,Y40)</f>
        <v>10.273913043478261</v>
      </c>
      <c r="Z56" s="234">
        <f>AVERAGE(Z46,Z42,Z40)</f>
        <v>96.078431372549019</v>
      </c>
    </row>
    <row r="57" spans="2:26" x14ac:dyDescent="0.25">
      <c r="B57" s="3"/>
      <c r="C57" s="4"/>
      <c r="D57" s="37"/>
      <c r="E57" s="18"/>
      <c r="F57" s="18"/>
      <c r="G57" s="37"/>
      <c r="H57" s="49"/>
      <c r="I57" s="6"/>
      <c r="J57" s="6"/>
      <c r="K57" s="6"/>
      <c r="L57" s="43"/>
      <c r="M57" s="6"/>
      <c r="N57" s="6"/>
      <c r="O57" s="6"/>
      <c r="P57" s="42"/>
      <c r="Q57" s="6"/>
      <c r="R57" s="6"/>
      <c r="S57" s="6"/>
      <c r="T57" s="32"/>
      <c r="U57" s="6"/>
      <c r="V57" s="6"/>
      <c r="W57" s="6"/>
      <c r="X57" s="32"/>
      <c r="Y57" s="82">
        <f>Y56-Y55</f>
        <v>0</v>
      </c>
      <c r="Z57" s="82">
        <f>Z56-Z55</f>
        <v>0</v>
      </c>
    </row>
    <row r="58" spans="2:26" x14ac:dyDescent="0.25">
      <c r="B58" s="3"/>
      <c r="C58" s="4" t="s">
        <v>60</v>
      </c>
      <c r="D58" s="37" t="s">
        <v>114</v>
      </c>
      <c r="E58" s="18">
        <v>8</v>
      </c>
      <c r="F58" s="18">
        <v>15</v>
      </c>
      <c r="G58" s="51">
        <f t="shared" ref="G58:G60" si="22">I58+J58+K58+M58+N58+O58+Q58+R58+S58+U58+V58+W58</f>
        <v>15</v>
      </c>
      <c r="H58" s="279" t="s">
        <v>56</v>
      </c>
      <c r="I58" s="6"/>
      <c r="J58" s="6">
        <v>4</v>
      </c>
      <c r="K58" s="6">
        <v>1</v>
      </c>
      <c r="L58" s="41">
        <f>SUM(I58:K58)*100/G58</f>
        <v>33.333333333333336</v>
      </c>
      <c r="M58" s="6">
        <v>1</v>
      </c>
      <c r="N58" s="6"/>
      <c r="O58" s="6">
        <v>1</v>
      </c>
      <c r="P58" s="41">
        <f>SUM(M58:O58)*100/G58</f>
        <v>13.333333333333334</v>
      </c>
      <c r="Q58" s="6">
        <v>1</v>
      </c>
      <c r="R58" s="6">
        <v>4</v>
      </c>
      <c r="S58" s="6">
        <v>2</v>
      </c>
      <c r="T58" s="41">
        <f>SUM(Q58:S58)*100/G58</f>
        <v>46.666666666666664</v>
      </c>
      <c r="U58" s="6">
        <v>1</v>
      </c>
      <c r="V58" s="6"/>
      <c r="W58" s="6"/>
      <c r="X58" s="43">
        <f>SUM(U58:W58)*100/G48</f>
        <v>7.1428571428571432</v>
      </c>
      <c r="Y58" s="199">
        <f t="shared" ref="Y58:Y60" si="23">((1*I58)+(2*J58)+(3*K58)+(4*M58)+(5*N58)+(6*O58)+(7*Q58)+(8*R58)+(9*S58)+(10*U58)+(11*V58)+(12*W58))/G58</f>
        <v>5.8666666666666663</v>
      </c>
      <c r="Z58" s="200">
        <f t="shared" ref="Z58:Z60" si="24">T58+X58</f>
        <v>53.80952380952381</v>
      </c>
    </row>
    <row r="59" spans="2:26" x14ac:dyDescent="0.25">
      <c r="B59" s="3"/>
      <c r="C59" s="4" t="s">
        <v>60</v>
      </c>
      <c r="D59" s="198" t="s">
        <v>108</v>
      </c>
      <c r="E59" s="197">
        <v>8</v>
      </c>
      <c r="F59" s="209">
        <v>14</v>
      </c>
      <c r="G59" s="51">
        <f t="shared" si="22"/>
        <v>14</v>
      </c>
      <c r="H59" s="279" t="s">
        <v>56</v>
      </c>
      <c r="I59" s="209"/>
      <c r="J59" s="209"/>
      <c r="K59" s="208">
        <v>4</v>
      </c>
      <c r="L59" s="41">
        <f>SUM(I59:K59)*100/G59</f>
        <v>28.571428571428573</v>
      </c>
      <c r="M59" s="210"/>
      <c r="N59" s="210">
        <v>2</v>
      </c>
      <c r="O59" s="28">
        <v>5</v>
      </c>
      <c r="P59" s="41">
        <f>SUM(M59:O59)*100/G59</f>
        <v>50</v>
      </c>
      <c r="Q59" s="210">
        <v>1</v>
      </c>
      <c r="R59" s="210">
        <v>1</v>
      </c>
      <c r="S59" s="28">
        <v>1</v>
      </c>
      <c r="T59" s="41">
        <f>SUM(Q59:S59)*100/G59</f>
        <v>21.428571428571427</v>
      </c>
      <c r="U59" s="210"/>
      <c r="V59" s="210"/>
      <c r="W59" s="28"/>
      <c r="X59" s="43">
        <f>SUM(U59:W59)*100/G49</f>
        <v>0</v>
      </c>
      <c r="Y59" s="199">
        <f t="shared" si="23"/>
        <v>5.4285714285714288</v>
      </c>
      <c r="Z59" s="200">
        <f t="shared" si="24"/>
        <v>21.428571428571427</v>
      </c>
    </row>
    <row r="60" spans="2:26" x14ac:dyDescent="0.25">
      <c r="B60" s="3"/>
      <c r="C60" s="4" t="s">
        <v>60</v>
      </c>
      <c r="D60" s="198" t="s">
        <v>114</v>
      </c>
      <c r="E60" s="197">
        <v>9</v>
      </c>
      <c r="F60" s="287">
        <v>14</v>
      </c>
      <c r="G60" s="51">
        <f t="shared" si="22"/>
        <v>14</v>
      </c>
      <c r="H60" s="279" t="s">
        <v>56</v>
      </c>
      <c r="I60" s="287"/>
      <c r="J60" s="287">
        <v>4</v>
      </c>
      <c r="K60" s="289">
        <v>1</v>
      </c>
      <c r="L60" s="41">
        <f>SUM(I60:K60)*100/G60</f>
        <v>35.714285714285715</v>
      </c>
      <c r="M60" s="288"/>
      <c r="N60" s="288">
        <v>3</v>
      </c>
      <c r="O60" s="28">
        <v>2</v>
      </c>
      <c r="P60" s="41">
        <f>SUM(M60:O60)*100/G60</f>
        <v>35.714285714285715</v>
      </c>
      <c r="Q60" s="288">
        <v>1</v>
      </c>
      <c r="R60" s="288">
        <v>1</v>
      </c>
      <c r="S60" s="28">
        <v>2</v>
      </c>
      <c r="T60" s="41">
        <f>SUM(Q60:S60)*100/G60</f>
        <v>28.571428571428573</v>
      </c>
      <c r="U60" s="288"/>
      <c r="V60" s="288"/>
      <c r="W60" s="28"/>
      <c r="X60" s="43">
        <f>SUM(U60:W60)*100/G50</f>
        <v>0</v>
      </c>
      <c r="Y60" s="199">
        <f t="shared" si="23"/>
        <v>5.0714285714285712</v>
      </c>
      <c r="Z60" s="200">
        <f t="shared" si="24"/>
        <v>28.571428571428573</v>
      </c>
    </row>
    <row r="61" spans="2:26" x14ac:dyDescent="0.25">
      <c r="B61" s="3"/>
      <c r="C61" s="4"/>
      <c r="D61" s="198"/>
      <c r="E61" s="197"/>
      <c r="F61" s="287"/>
      <c r="G61" s="51"/>
      <c r="H61" s="279"/>
      <c r="I61" s="287"/>
      <c r="J61" s="287"/>
      <c r="K61" s="289"/>
      <c r="L61" s="41"/>
      <c r="M61" s="288"/>
      <c r="N61" s="288"/>
      <c r="O61" s="28"/>
      <c r="P61" s="41"/>
      <c r="Q61" s="288"/>
      <c r="R61" s="288"/>
      <c r="S61" s="28"/>
      <c r="T61" s="41"/>
      <c r="U61" s="288"/>
      <c r="V61" s="288"/>
      <c r="W61" s="28"/>
      <c r="X61" s="43"/>
      <c r="Y61" s="82">
        <f>Y60-Y59</f>
        <v>-0.35714285714285765</v>
      </c>
      <c r="Z61" s="82">
        <f>Z60-Z59</f>
        <v>7.1428571428571459</v>
      </c>
    </row>
    <row r="62" spans="2:26" ht="14.25" customHeight="1" x14ac:dyDescent="0.25">
      <c r="B62" s="3"/>
      <c r="C62" s="4" t="s">
        <v>60</v>
      </c>
      <c r="D62" s="37" t="s">
        <v>20</v>
      </c>
      <c r="E62" s="3">
        <v>8</v>
      </c>
      <c r="F62" s="3">
        <v>12</v>
      </c>
      <c r="G62" s="51">
        <f t="shared" ref="G62:G66" si="25">I62+J62+K62+M62+N62+O62+Q62+R62+S62+U62+V62+W62</f>
        <v>12</v>
      </c>
      <c r="H62" s="16" t="s">
        <v>56</v>
      </c>
      <c r="I62" s="6"/>
      <c r="J62" s="6"/>
      <c r="K62" s="6"/>
      <c r="L62" s="43">
        <f t="shared" si="9"/>
        <v>0</v>
      </c>
      <c r="M62" s="6"/>
      <c r="N62" s="6"/>
      <c r="O62" s="6"/>
      <c r="P62" s="43">
        <f t="shared" ref="P62:P65" si="26">SUM(M62:O62)*100/F62</f>
        <v>0</v>
      </c>
      <c r="Q62" s="6"/>
      <c r="R62" s="6"/>
      <c r="S62" s="6"/>
      <c r="T62" s="43">
        <f t="shared" ref="T62:T65" si="27">SUM(Q62:S62)*100/F62</f>
        <v>0</v>
      </c>
      <c r="U62" s="6">
        <v>2</v>
      </c>
      <c r="V62" s="6">
        <v>10</v>
      </c>
      <c r="W62" s="6"/>
      <c r="X62" s="43">
        <f t="shared" ref="X62:X65" si="28">SUM(U62:W62)*100/F62</f>
        <v>100</v>
      </c>
      <c r="Y62" s="43">
        <f t="shared" ref="Y62:Y65" si="29">(($I$11*I62)+($J$11*J62)+($K$11*K62)+($M$11*M62)+($N$11*N62)+($O$11*O62)+($Q$11*Q62)+($R$11*R62)+($S$11*S62)+($U$11*U62)+($V$11*V62)+($W$11*W62))/F62</f>
        <v>10.833333333333334</v>
      </c>
      <c r="Z62" s="44">
        <f t="shared" ref="Z62:Z66" si="30">T62+X62</f>
        <v>100</v>
      </c>
    </row>
    <row r="63" spans="2:26" ht="14.25" customHeight="1" x14ac:dyDescent="0.25">
      <c r="B63" s="3"/>
      <c r="C63" s="141" t="s">
        <v>60</v>
      </c>
      <c r="D63" s="142" t="s">
        <v>102</v>
      </c>
      <c r="E63" s="143">
        <v>9</v>
      </c>
      <c r="F63" s="143">
        <v>12</v>
      </c>
      <c r="G63" s="51">
        <f t="shared" ref="G63" si="31">I63+J63+K63+M63+N63+O63+Q63+R63+S63+U63+V63+W63</f>
        <v>12</v>
      </c>
      <c r="H63" s="152" t="s">
        <v>56</v>
      </c>
      <c r="I63" s="144"/>
      <c r="J63" s="144"/>
      <c r="K63" s="144"/>
      <c r="L63" s="146">
        <f t="shared" ref="L63" si="32">SUM(I63:K63)*100/F63</f>
        <v>0</v>
      </c>
      <c r="M63" s="144"/>
      <c r="N63" s="144">
        <v>1</v>
      </c>
      <c r="O63" s="144">
        <v>1</v>
      </c>
      <c r="P63" s="146">
        <f t="shared" ref="P63" si="33">SUM(M63:O63)*100/F63</f>
        <v>16.666666666666668</v>
      </c>
      <c r="Q63" s="144"/>
      <c r="R63" s="144">
        <v>4</v>
      </c>
      <c r="S63" s="144">
        <v>4</v>
      </c>
      <c r="T63" s="146">
        <f t="shared" ref="T63" si="34">SUM(Q63:S63)*100/F63</f>
        <v>66.666666666666671</v>
      </c>
      <c r="U63" s="144">
        <v>2</v>
      </c>
      <c r="V63" s="144"/>
      <c r="W63" s="144"/>
      <c r="X63" s="146">
        <f t="shared" ref="X63" si="35">SUM(U63:W63)*100/F63</f>
        <v>16.666666666666668</v>
      </c>
      <c r="Y63" s="146">
        <f t="shared" ref="Y63" si="36">(($I$11*I63)+($J$11*J63)+($K$11*K63)+($M$11*M63)+($N$11*N63)+($O$11*O63)+($Q$11*Q63)+($R$11*R63)+($S$11*S63)+($U$11*U63)+($V$11*V63)+($W$11*W63))/F63</f>
        <v>8.25</v>
      </c>
      <c r="Z63" s="147">
        <f t="shared" ref="Z63" si="37">T63+X63</f>
        <v>83.333333333333343</v>
      </c>
    </row>
    <row r="64" spans="2:26" ht="14.25" customHeight="1" x14ac:dyDescent="0.25">
      <c r="B64" s="3"/>
      <c r="C64" s="39"/>
      <c r="D64" s="37"/>
      <c r="E64" s="18"/>
      <c r="F64" s="18"/>
      <c r="G64" s="37"/>
      <c r="H64" s="49"/>
      <c r="I64" s="6"/>
      <c r="J64" s="6"/>
      <c r="K64" s="6"/>
      <c r="L64" s="43"/>
      <c r="M64" s="6"/>
      <c r="N64" s="6"/>
      <c r="O64" s="6"/>
      <c r="P64" s="43"/>
      <c r="Q64" s="6"/>
      <c r="R64" s="6"/>
      <c r="S64" s="6"/>
      <c r="T64" s="43"/>
      <c r="U64" s="6"/>
      <c r="V64" s="6"/>
      <c r="W64" s="6"/>
      <c r="X64" s="43"/>
      <c r="Y64" s="82">
        <f>Y63-Y62</f>
        <v>-2.5833333333333339</v>
      </c>
      <c r="Z64" s="82">
        <f>Z63-Z62</f>
        <v>-16.666666666666657</v>
      </c>
    </row>
    <row r="65" spans="2:26" ht="14.25" customHeight="1" x14ac:dyDescent="0.25">
      <c r="B65" s="3"/>
      <c r="C65" s="141" t="s">
        <v>60</v>
      </c>
      <c r="D65" s="142" t="s">
        <v>102</v>
      </c>
      <c r="E65" s="143">
        <v>8</v>
      </c>
      <c r="F65" s="143">
        <v>10</v>
      </c>
      <c r="G65" s="51">
        <f t="shared" si="25"/>
        <v>10</v>
      </c>
      <c r="H65" s="152" t="s">
        <v>56</v>
      </c>
      <c r="I65" s="144"/>
      <c r="J65" s="144">
        <v>2</v>
      </c>
      <c r="K65" s="144">
        <v>4</v>
      </c>
      <c r="L65" s="146">
        <f t="shared" si="9"/>
        <v>60</v>
      </c>
      <c r="M65" s="144"/>
      <c r="N65" s="144"/>
      <c r="O65" s="144">
        <v>1</v>
      </c>
      <c r="P65" s="146">
        <f t="shared" si="26"/>
        <v>10</v>
      </c>
      <c r="Q65" s="144">
        <v>1</v>
      </c>
      <c r="R65" s="144">
        <v>2</v>
      </c>
      <c r="S65" s="144"/>
      <c r="T65" s="146">
        <f t="shared" si="27"/>
        <v>30</v>
      </c>
      <c r="U65" s="144"/>
      <c r="V65" s="144"/>
      <c r="W65" s="144"/>
      <c r="X65" s="146">
        <f t="shared" si="28"/>
        <v>0</v>
      </c>
      <c r="Y65" s="146">
        <f t="shared" si="29"/>
        <v>4.5</v>
      </c>
      <c r="Z65" s="147">
        <f t="shared" si="30"/>
        <v>30</v>
      </c>
    </row>
    <row r="66" spans="2:26" ht="14.25" customHeight="1" x14ac:dyDescent="0.25">
      <c r="B66" s="3"/>
      <c r="C66" s="39"/>
      <c r="D66" s="198" t="s">
        <v>108</v>
      </c>
      <c r="E66" s="197">
        <v>9</v>
      </c>
      <c r="F66" s="209">
        <v>10</v>
      </c>
      <c r="G66" s="51">
        <f t="shared" si="25"/>
        <v>10</v>
      </c>
      <c r="H66" s="279" t="s">
        <v>56</v>
      </c>
      <c r="I66" s="209">
        <v>1</v>
      </c>
      <c r="J66" s="209">
        <v>3</v>
      </c>
      <c r="K66" s="208">
        <v>2</v>
      </c>
      <c r="L66" s="41">
        <f>SUM(I66:K66)*100/G66</f>
        <v>60</v>
      </c>
      <c r="M66" s="210"/>
      <c r="N66" s="210"/>
      <c r="O66" s="28"/>
      <c r="P66" s="41">
        <f>SUM(M66:O66)*100/G66</f>
        <v>0</v>
      </c>
      <c r="Q66" s="210">
        <v>2</v>
      </c>
      <c r="R66" s="210"/>
      <c r="S66" s="28">
        <v>2</v>
      </c>
      <c r="T66" s="41">
        <f>SUM(Q66:S66)*100/G66</f>
        <v>40</v>
      </c>
      <c r="U66" s="210"/>
      <c r="V66" s="210"/>
      <c r="W66" s="28"/>
      <c r="X66" s="43">
        <f>SUM(U66:W66)*100/G66</f>
        <v>0</v>
      </c>
      <c r="Y66" s="199">
        <f t="shared" ref="Y66" si="38">((1*I66)+(2*J66)+(3*K66)+(4*M66)+(5*N66)+(6*O66)+(7*Q66)+(8*R66)+(9*S66)+(10*U66)+(11*V66)+(12*W66))/G66</f>
        <v>4.5</v>
      </c>
      <c r="Z66" s="200">
        <f t="shared" si="30"/>
        <v>40</v>
      </c>
    </row>
    <row r="67" spans="2:26" ht="14.25" customHeight="1" x14ac:dyDescent="0.25">
      <c r="B67" s="3"/>
      <c r="C67" s="39"/>
      <c r="D67" s="37"/>
      <c r="E67" s="18"/>
      <c r="F67" s="18"/>
      <c r="G67" s="37"/>
      <c r="H67" s="49"/>
      <c r="I67" s="6"/>
      <c r="J67" s="6"/>
      <c r="K67" s="6"/>
      <c r="L67" s="43"/>
      <c r="M67" s="6"/>
      <c r="N67" s="6"/>
      <c r="O67" s="6"/>
      <c r="P67" s="43"/>
      <c r="Q67" s="6"/>
      <c r="R67" s="6"/>
      <c r="S67" s="6"/>
      <c r="T67" s="43"/>
      <c r="U67" s="6"/>
      <c r="V67" s="6"/>
      <c r="W67" s="6"/>
      <c r="X67" s="43"/>
      <c r="Y67" s="43"/>
      <c r="Z67" s="44"/>
    </row>
    <row r="68" spans="2:26" x14ac:dyDescent="0.25">
      <c r="B68" s="77"/>
      <c r="C68" s="77"/>
      <c r="D68" s="142" t="s">
        <v>102</v>
      </c>
      <c r="E68" s="77"/>
      <c r="F68" s="77"/>
      <c r="G68" s="77"/>
      <c r="H68" s="152" t="s">
        <v>56</v>
      </c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151">
        <f>AVERAGE(Y65,Y63)</f>
        <v>6.375</v>
      </c>
      <c r="Z68" s="151">
        <f>AVERAGE(Z65,Z63)</f>
        <v>56.666666666666671</v>
      </c>
    </row>
    <row r="69" spans="2:26" x14ac:dyDescent="0.25">
      <c r="B69" s="77"/>
      <c r="C69" s="77"/>
      <c r="D69" s="198" t="s">
        <v>108</v>
      </c>
      <c r="E69" s="77"/>
      <c r="F69" s="77"/>
      <c r="G69" s="77"/>
      <c r="H69" s="279" t="s">
        <v>56</v>
      </c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234">
        <f>AVERAGE(Y66,Y59)</f>
        <v>4.9642857142857144</v>
      </c>
      <c r="Z69" s="234">
        <f>AVERAGE(Z66,Z59)</f>
        <v>30.714285714285715</v>
      </c>
    </row>
    <row r="70" spans="2:26" x14ac:dyDescent="0.25">
      <c r="B70" s="77"/>
      <c r="C70" s="77"/>
      <c r="D70" s="198" t="s">
        <v>114</v>
      </c>
      <c r="E70" s="77"/>
      <c r="F70" s="77"/>
      <c r="G70" s="77"/>
      <c r="H70" s="279" t="s">
        <v>56</v>
      </c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234">
        <f>AVERAGE(Y60,Y58)</f>
        <v>5.4690476190476183</v>
      </c>
      <c r="Z70" s="234">
        <f>AVERAGE(Z60,Z58)</f>
        <v>41.19047619047619</v>
      </c>
    </row>
    <row r="71" spans="2:26" x14ac:dyDescent="0.25">
      <c r="B71" s="77"/>
      <c r="C71" s="77"/>
      <c r="D71" s="37"/>
      <c r="E71" s="55"/>
      <c r="F71" s="55"/>
      <c r="G71" s="55"/>
      <c r="H71" s="49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82">
        <f>Y70-Y69</f>
        <v>0.50476190476190386</v>
      </c>
      <c r="Z71" s="82">
        <f>Z70-Z69</f>
        <v>10.476190476190474</v>
      </c>
    </row>
    <row r="72" spans="2:26" ht="45" x14ac:dyDescent="0.25">
      <c r="B72" s="77"/>
      <c r="C72" s="153" t="s">
        <v>94</v>
      </c>
      <c r="D72" s="142" t="s">
        <v>102</v>
      </c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146">
        <f>AVERAGE(Y68,Y54,Y36,Y19)</f>
        <v>7.557291666666667</v>
      </c>
      <c r="Z72" s="146">
        <f>AVERAGE(Z68,Z54,Z36,Z19)</f>
        <v>67.762896825396822</v>
      </c>
    </row>
    <row r="73" spans="2:26" ht="45" x14ac:dyDescent="0.25">
      <c r="B73" s="55"/>
      <c r="C73" s="202" t="s">
        <v>94</v>
      </c>
      <c r="D73" s="198" t="s">
        <v>108</v>
      </c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199">
        <f>AVERAGE(Y69,Y55,Y37,Y20)</f>
        <v>7.4879110339788095</v>
      </c>
      <c r="Z73" s="199">
        <f>AVERAGE(Z69,Z55,Z37,Z20)</f>
        <v>67.741596638655466</v>
      </c>
    </row>
    <row r="74" spans="2:26" ht="45" x14ac:dyDescent="0.25">
      <c r="B74" s="55"/>
      <c r="C74" s="202" t="s">
        <v>94</v>
      </c>
      <c r="D74" s="198" t="s">
        <v>114</v>
      </c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199">
        <f>AVERAGE(Y70,Y56,Y38)</f>
        <v>8.0725469898104176</v>
      </c>
      <c r="Z74" s="199">
        <f>AVERAGE(Z70,Z56,Z38)</f>
        <v>74.710550887021483</v>
      </c>
    </row>
    <row r="75" spans="2:26" x14ac:dyDescent="0.25">
      <c r="B75" s="77"/>
      <c r="C75" s="201" t="s">
        <v>92</v>
      </c>
      <c r="D75" s="55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82">
        <f>Y74-Y73</f>
        <v>0.5846359558316081</v>
      </c>
      <c r="Z75" s="82">
        <f>Z74-Z73</f>
        <v>6.9689542483660176</v>
      </c>
    </row>
  </sheetData>
  <mergeCells count="27">
    <mergeCell ref="B6:Z6"/>
    <mergeCell ref="Y1:Z1"/>
    <mergeCell ref="B2:Z2"/>
    <mergeCell ref="B3:Z3"/>
    <mergeCell ref="B4:Z4"/>
    <mergeCell ref="B5:Z5"/>
    <mergeCell ref="I10:K10"/>
    <mergeCell ref="M10:O10"/>
    <mergeCell ref="Q10:S10"/>
    <mergeCell ref="U10:W10"/>
    <mergeCell ref="Y10:Y11"/>
    <mergeCell ref="B7:Z7"/>
    <mergeCell ref="I9:L9"/>
    <mergeCell ref="M9:P9"/>
    <mergeCell ref="Q9:T9"/>
    <mergeCell ref="U9:X9"/>
    <mergeCell ref="Y9:Z9"/>
    <mergeCell ref="B8:B11"/>
    <mergeCell ref="C8:C11"/>
    <mergeCell ref="D8:D11"/>
    <mergeCell ref="E8:E11"/>
    <mergeCell ref="F8:F11"/>
    <mergeCell ref="G8:G11"/>
    <mergeCell ref="H8:H11"/>
    <mergeCell ref="I8:X8"/>
    <mergeCell ref="Y8:Z8"/>
    <mergeCell ref="Z10:Z11"/>
  </mergeCells>
  <pageMargins left="0.7" right="0.7" top="0.75" bottom="0.75" header="0.3" footer="0.3"/>
  <pageSetup paperSize="9" scale="5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8"/>
  <sheetViews>
    <sheetView tabSelected="1" zoomScale="86" zoomScaleNormal="86" workbookViewId="0">
      <selection activeCell="H35" sqref="H35"/>
    </sheetView>
  </sheetViews>
  <sheetFormatPr defaultRowHeight="15" x14ac:dyDescent="0.25"/>
  <cols>
    <col min="1" max="1" width="15.140625" customWidth="1"/>
    <col min="3" max="3" width="12.28515625" customWidth="1"/>
    <col min="12" max="12" width="12" customWidth="1"/>
    <col min="13" max="13" width="11.42578125" customWidth="1"/>
    <col min="20" max="20" width="9.7109375" bestFit="1" customWidth="1"/>
    <col min="22" max="22" width="9.7109375" bestFit="1" customWidth="1"/>
  </cols>
  <sheetData>
    <row r="3" spans="1:13" ht="18" x14ac:dyDescent="0.25">
      <c r="A3" s="435" t="s">
        <v>106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</row>
    <row r="4" spans="1:13" ht="40.5" customHeight="1" x14ac:dyDescent="0.25">
      <c r="A4" s="436" t="s">
        <v>6</v>
      </c>
      <c r="B4" s="438" t="s">
        <v>88</v>
      </c>
      <c r="C4" s="438"/>
      <c r="D4" s="438" t="s">
        <v>89</v>
      </c>
      <c r="E4" s="438"/>
      <c r="F4" s="438" t="s">
        <v>87</v>
      </c>
      <c r="G4" s="438"/>
      <c r="H4" s="438" t="s">
        <v>86</v>
      </c>
      <c r="I4" s="438"/>
      <c r="J4" s="438" t="s">
        <v>85</v>
      </c>
      <c r="K4" s="438"/>
      <c r="L4" s="439" t="s">
        <v>84</v>
      </c>
      <c r="M4" s="440" t="s">
        <v>123</v>
      </c>
    </row>
    <row r="5" spans="1:13" ht="18" x14ac:dyDescent="0.25">
      <c r="A5" s="437"/>
      <c r="B5" s="403" t="s">
        <v>90</v>
      </c>
      <c r="C5" s="404" t="s">
        <v>18</v>
      </c>
      <c r="D5" s="403" t="s">
        <v>90</v>
      </c>
      <c r="E5" s="404" t="s">
        <v>18</v>
      </c>
      <c r="F5" s="403" t="s">
        <v>90</v>
      </c>
      <c r="G5" s="404" t="s">
        <v>18</v>
      </c>
      <c r="H5" s="403" t="s">
        <v>90</v>
      </c>
      <c r="I5" s="404" t="s">
        <v>18</v>
      </c>
      <c r="J5" s="403" t="s">
        <v>90</v>
      </c>
      <c r="K5" s="404" t="s">
        <v>18</v>
      </c>
      <c r="L5" s="439"/>
      <c r="M5" s="440"/>
    </row>
    <row r="6" spans="1:13" ht="18" x14ac:dyDescent="0.25">
      <c r="A6" s="405" t="s">
        <v>108</v>
      </c>
      <c r="B6" s="406">
        <f>'13а'!X331</f>
        <v>7.298081496571692</v>
      </c>
      <c r="C6" s="406">
        <f>'13а'!Y331</f>
        <v>65.774588589644623</v>
      </c>
      <c r="D6" s="406">
        <f>'12а'!Y265</f>
        <v>5.4892422614150558</v>
      </c>
      <c r="E6" s="406">
        <f>'12а'!Z265</f>
        <v>36.479330065359477</v>
      </c>
      <c r="F6" s="406">
        <f>'14а'!Y98</f>
        <v>8.5630372024489674</v>
      </c>
      <c r="G6" s="406">
        <f>'14а'!Z98</f>
        <v>87.203154766179978</v>
      </c>
      <c r="H6" s="406">
        <f>'15а'!Y99</f>
        <v>8.0468016752155407</v>
      </c>
      <c r="I6" s="406">
        <f>'15а'!Z99</f>
        <v>76.410018552875698</v>
      </c>
      <c r="J6" s="406">
        <f>'16а'!Y73</f>
        <v>7.4879110339788095</v>
      </c>
      <c r="K6" s="406">
        <f>'16а'!Z73</f>
        <v>67.741596638655466</v>
      </c>
      <c r="L6" s="407">
        <f>AVERAGE(B6,D6,F6,H6,J6)</f>
        <v>7.3770147339260133</v>
      </c>
      <c r="M6" s="407">
        <f>AVERAGE(C6,E6,G6,I6,K6)</f>
        <v>66.721737722543054</v>
      </c>
    </row>
    <row r="7" spans="1:13" ht="18" x14ac:dyDescent="0.25">
      <c r="A7" s="408" t="s">
        <v>124</v>
      </c>
      <c r="B7" s="406">
        <f>'13а'!X332</f>
        <v>6.215320518487002</v>
      </c>
      <c r="C7" s="406">
        <f>'13а'!Y332</f>
        <v>51.01282289376006</v>
      </c>
      <c r="D7" s="406">
        <f>'12а'!Y266</f>
        <v>6.2020425270581558</v>
      </c>
      <c r="E7" s="406">
        <f>'12а'!Z266</f>
        <v>46.012220610686079</v>
      </c>
      <c r="F7" s="406">
        <f>'14а'!Y99</f>
        <v>8.4541096772481499</v>
      </c>
      <c r="G7" s="406">
        <f>'14а'!Z99</f>
        <v>80.063114134542715</v>
      </c>
      <c r="H7" s="406">
        <f>'15а'!Y100</f>
        <v>8.1840253888116514</v>
      </c>
      <c r="I7" s="406">
        <f>'15а'!Z100</f>
        <v>75.278403851659249</v>
      </c>
      <c r="J7" s="406">
        <f>'16а'!Y74</f>
        <v>8.0725469898104176</v>
      </c>
      <c r="K7" s="406">
        <f>'16а'!Z74</f>
        <v>74.710550887021483</v>
      </c>
      <c r="L7" s="407">
        <f>AVERAGE(B7,D7,F7,H7,J7)</f>
        <v>7.4256090202830745</v>
      </c>
      <c r="M7" s="407">
        <f>AVERAGE(C7,E7,G7,I7,K7)</f>
        <v>65.415422475533916</v>
      </c>
    </row>
    <row r="8" spans="1:13" ht="18" x14ac:dyDescent="0.25">
      <c r="A8" s="409" t="s">
        <v>92</v>
      </c>
      <c r="B8" s="410">
        <f t="shared" ref="B8:M8" si="0">B7-B6</f>
        <v>-1.0827609780846901</v>
      </c>
      <c r="C8" s="410">
        <f t="shared" si="0"/>
        <v>-14.761765695884563</v>
      </c>
      <c r="D8" s="410">
        <f t="shared" si="0"/>
        <v>0.71280026564310006</v>
      </c>
      <c r="E8" s="410">
        <f t="shared" si="0"/>
        <v>9.5328905453266017</v>
      </c>
      <c r="F8" s="410">
        <f t="shared" si="0"/>
        <v>-0.1089275252008175</v>
      </c>
      <c r="G8" s="410">
        <f t="shared" si="0"/>
        <v>-7.1400406316372624</v>
      </c>
      <c r="H8" s="410">
        <f t="shared" si="0"/>
        <v>0.13722371359611074</v>
      </c>
      <c r="I8" s="410">
        <f t="shared" si="0"/>
        <v>-1.1316147012164492</v>
      </c>
      <c r="J8" s="410">
        <f t="shared" si="0"/>
        <v>0.5846359558316081</v>
      </c>
      <c r="K8" s="410">
        <f t="shared" si="0"/>
        <v>6.9689542483660176</v>
      </c>
      <c r="L8" s="410">
        <f t="shared" si="0"/>
        <v>4.85942863570612E-2</v>
      </c>
      <c r="M8" s="410">
        <f t="shared" si="0"/>
        <v>-1.3063152470091381</v>
      </c>
    </row>
  </sheetData>
  <mergeCells count="9">
    <mergeCell ref="A3:M3"/>
    <mergeCell ref="A4:A5"/>
    <mergeCell ref="B4:C4"/>
    <mergeCell ref="D4:E4"/>
    <mergeCell ref="F4:G4"/>
    <mergeCell ref="H4:I4"/>
    <mergeCell ref="J4:K4"/>
    <mergeCell ref="L4:L5"/>
    <mergeCell ref="M4:M5"/>
  </mergeCells>
  <pageMargins left="0.7" right="0.7" top="0.75" bottom="0.75" header="0.3" footer="0.3"/>
  <pageSetup paperSize="9" scale="6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12а</vt:lpstr>
      <vt:lpstr>13а</vt:lpstr>
      <vt:lpstr>14а</vt:lpstr>
      <vt:lpstr>15а</vt:lpstr>
      <vt:lpstr>16а</vt:lpstr>
      <vt:lpstr>порівняння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2020-06-15T08:46:01Z</dcterms:modified>
</cp:coreProperties>
</file>